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Правление-Газ\5 ФИНАНСИРОВАНИЕ\ЕЖЕМЕСЯЧНОЕ Движение денег\2020 год\"/>
    </mc:Choice>
  </mc:AlternateContent>
  <bookViews>
    <workbookView xWindow="0" yWindow="0" windowWidth="23250" windowHeight="12150"/>
  </bookViews>
  <sheets>
    <sheet name="ГАЗ" sheetId="1" r:id="rId1"/>
    <sheet name="ЭЛ-ВО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8" i="2" l="1"/>
  <c r="L27" i="2"/>
  <c r="L26" i="2"/>
  <c r="L25" i="2"/>
  <c r="L24" i="2"/>
  <c r="L23" i="2"/>
  <c r="L22" i="2"/>
  <c r="L21" i="2"/>
  <c r="L20" i="2"/>
  <c r="L19" i="2"/>
  <c r="L18" i="2"/>
  <c r="L17" i="2"/>
  <c r="L16" i="2"/>
  <c r="L15" i="2"/>
  <c r="L14" i="2"/>
  <c r="L12" i="2"/>
  <c r="L11" i="2"/>
  <c r="L10" i="2"/>
  <c r="L9" i="2"/>
  <c r="L8" i="2"/>
  <c r="D63" i="1"/>
  <c r="E63" i="1"/>
  <c r="F63" i="1"/>
  <c r="G61" i="1"/>
  <c r="G62" i="1"/>
  <c r="G63" i="1"/>
  <c r="L52" i="1"/>
  <c r="L51" i="1"/>
  <c r="L50" i="1"/>
  <c r="L49" i="1"/>
  <c r="L48" i="1"/>
  <c r="L47" i="1"/>
  <c r="L46" i="1"/>
  <c r="L45" i="1"/>
  <c r="L44" i="1"/>
  <c r="L43" i="1"/>
  <c r="L42" i="1"/>
  <c r="L41" i="1"/>
  <c r="L40" i="1"/>
  <c r="L39" i="1"/>
  <c r="L38" i="1"/>
  <c r="L37" i="1"/>
  <c r="L36" i="1"/>
  <c r="L35" i="1"/>
  <c r="L53" i="1"/>
  <c r="L33" i="1"/>
  <c r="L14" i="1"/>
  <c r="L31" i="1"/>
  <c r="L30" i="1"/>
  <c r="L29" i="1"/>
  <c r="G87" i="1" l="1"/>
  <c r="G86" i="1"/>
  <c r="E88" i="1" l="1"/>
  <c r="F88" i="1"/>
  <c r="G88" i="1"/>
  <c r="D88" i="1"/>
  <c r="K33" i="1"/>
  <c r="K53" i="1" s="1"/>
  <c r="F83" i="1" l="1"/>
  <c r="J53" i="1"/>
  <c r="D83" i="1"/>
  <c r="G83" i="1"/>
  <c r="E83" i="1"/>
  <c r="J33" i="1"/>
  <c r="G78" i="1"/>
  <c r="F78" i="1"/>
  <c r="E78" i="1"/>
  <c r="D78" i="1"/>
  <c r="I53" i="1"/>
  <c r="I33" i="1"/>
  <c r="H33" i="1"/>
  <c r="E73" i="1"/>
  <c r="F73" i="1"/>
  <c r="G73" i="1"/>
  <c r="D73" i="1"/>
  <c r="H53" i="1"/>
  <c r="G33" i="1" l="1"/>
  <c r="L28" i="1"/>
  <c r="G53" i="1" l="1"/>
  <c r="D68" i="1"/>
  <c r="E68" i="1"/>
  <c r="F68" i="1"/>
  <c r="G67" i="1"/>
  <c r="G66" i="1"/>
  <c r="G68" i="1" l="1"/>
  <c r="F27" i="2" l="1"/>
  <c r="F53" i="1"/>
  <c r="E27" i="2" l="1"/>
  <c r="E33" i="1"/>
  <c r="E53" i="1"/>
  <c r="C53" i="1"/>
  <c r="D53" i="1"/>
  <c r="D33" i="1" l="1"/>
  <c r="F33" i="1" l="1"/>
  <c r="K14" i="1"/>
  <c r="K34" i="1" s="1"/>
  <c r="J14" i="1"/>
  <c r="J34" i="1" s="1"/>
  <c r="I14" i="1"/>
  <c r="I34" i="1" s="1"/>
  <c r="H14" i="1"/>
  <c r="H34" i="1" s="1"/>
  <c r="G14" i="1"/>
  <c r="G34" i="1" s="1"/>
  <c r="F14" i="1"/>
  <c r="E14" i="1"/>
  <c r="E34" i="1" s="1"/>
  <c r="D14" i="1"/>
  <c r="D34" i="1" s="1"/>
  <c r="K31" i="2"/>
  <c r="J31" i="2"/>
  <c r="I31" i="2"/>
  <c r="H31" i="2"/>
  <c r="G31" i="2"/>
  <c r="F31" i="2"/>
  <c r="K27" i="2"/>
  <c r="J27" i="2"/>
  <c r="J28" i="2" s="1"/>
  <c r="I27" i="2"/>
  <c r="H27" i="2"/>
  <c r="G27" i="2"/>
  <c r="D27" i="2"/>
  <c r="K13" i="2"/>
  <c r="G13" i="2"/>
  <c r="F13" i="2"/>
  <c r="E13" i="2"/>
  <c r="D13" i="2"/>
  <c r="C31" i="2"/>
  <c r="L30" i="2"/>
  <c r="L31" i="2" s="1"/>
  <c r="L29" i="2"/>
  <c r="C27" i="2"/>
  <c r="C13" i="2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32" i="1"/>
  <c r="L12" i="1"/>
  <c r="L11" i="1"/>
  <c r="L10" i="1"/>
  <c r="L9" i="1"/>
  <c r="L8" i="1"/>
  <c r="C33" i="1"/>
  <c r="C14" i="1"/>
  <c r="K28" i="2" l="1"/>
  <c r="K32" i="2" s="1"/>
  <c r="G28" i="2"/>
  <c r="C28" i="2"/>
  <c r="C32" i="2" s="1"/>
  <c r="H28" i="2"/>
  <c r="I28" i="2"/>
  <c r="F28" i="2"/>
  <c r="F34" i="1"/>
  <c r="C34" i="1"/>
  <c r="C54" i="1" s="1"/>
  <c r="C56" i="1" s="1"/>
  <c r="E28" i="2"/>
  <c r="D28" i="2"/>
  <c r="L13" i="2"/>
  <c r="D32" i="2" l="1"/>
  <c r="E32" i="2" s="1"/>
  <c r="D54" i="1"/>
  <c r="E54" i="1" s="1"/>
  <c r="F54" i="1" s="1"/>
  <c r="L34" i="1"/>
  <c r="F56" i="1" l="1"/>
  <c r="G54" i="1"/>
  <c r="H54" i="1" s="1"/>
  <c r="I54" i="1" s="1"/>
  <c r="F32" i="2"/>
  <c r="E55" i="1"/>
  <c r="E56" i="1" s="1"/>
  <c r="D56" i="1"/>
  <c r="J54" i="1" l="1"/>
  <c r="I56" i="1"/>
  <c r="K54" i="1" l="1"/>
  <c r="K56" i="1" s="1"/>
  <c r="L88" i="1" s="1"/>
  <c r="J56" i="1"/>
</calcChain>
</file>

<file path=xl/sharedStrings.xml><?xml version="1.0" encoding="utf-8"?>
<sst xmlns="http://schemas.openxmlformats.org/spreadsheetml/2006/main" count="143" uniqueCount="80">
  <si>
    <t>Наименование операции</t>
  </si>
  <si>
    <t>Сальдо</t>
  </si>
  <si>
    <t>Прямые расходы</t>
  </si>
  <si>
    <t>Техническое обслуживание газопровода</t>
  </si>
  <si>
    <t>Расходы (руб)</t>
  </si>
  <si>
    <t>ИП Розанцева , обрезка свечей</t>
  </si>
  <si>
    <t xml:space="preserve">ИТОГО </t>
  </si>
  <si>
    <t>Октябрь</t>
  </si>
  <si>
    <t>ноябрь</t>
  </si>
  <si>
    <t>декабрь</t>
  </si>
  <si>
    <t>январь</t>
  </si>
  <si>
    <t>2020 г.</t>
  </si>
  <si>
    <t xml:space="preserve">2019 г. </t>
  </si>
  <si>
    <t>февраль</t>
  </si>
  <si>
    <t>март</t>
  </si>
  <si>
    <t>апрель</t>
  </si>
  <si>
    <t>май</t>
  </si>
  <si>
    <t>июнь</t>
  </si>
  <si>
    <t>Юридические услуги "Парадигма"</t>
  </si>
  <si>
    <t>Аванс по налогу на доходы по УСН</t>
  </si>
  <si>
    <t>Заработная плата председателя</t>
  </si>
  <si>
    <t>Заработная плата главбуха</t>
  </si>
  <si>
    <t>услуги банка</t>
  </si>
  <si>
    <t>Косвенные расходы</t>
  </si>
  <si>
    <t>ВСЕГО расходы</t>
  </si>
  <si>
    <t>Оплата взноса на строительство газопровода</t>
  </si>
  <si>
    <t>пени по взносу на строительство</t>
  </si>
  <si>
    <t>Добровольный имущественный взнос</t>
  </si>
  <si>
    <t>Поступления</t>
  </si>
  <si>
    <t>ИТОГО</t>
  </si>
  <si>
    <t>Техническое обслуживание трансформатора</t>
  </si>
  <si>
    <t>Сальдо эл-во</t>
  </si>
  <si>
    <t xml:space="preserve">Плата за присоединение </t>
  </si>
  <si>
    <t>Отчисления от з/платы председателя</t>
  </si>
  <si>
    <t>Отчисления от з/платы главбуха</t>
  </si>
  <si>
    <t>касса</t>
  </si>
  <si>
    <t>банк</t>
  </si>
  <si>
    <t>остаток</t>
  </si>
  <si>
    <t>расход</t>
  </si>
  <si>
    <t>приход</t>
  </si>
  <si>
    <t>Комиссия Газпромбанка за ТО газопров.</t>
  </si>
  <si>
    <t>Отчисления за октябрь с ФОТ Вахидовой при увольн.</t>
  </si>
  <si>
    <t>Компенсация Вахидовой за неиспользованный отпуск при увольнении</t>
  </si>
  <si>
    <t>Ремонт ВЛ-553 19.12.2019</t>
  </si>
  <si>
    <t>членский взнос за 2 кв 2020</t>
  </si>
  <si>
    <t>членский взнос за 3 кв 2020</t>
  </si>
  <si>
    <t>членский взнос за 4 кв 2020</t>
  </si>
  <si>
    <t>членский взнос за 1 кв 2021</t>
  </si>
  <si>
    <t>членский взнос за 2 кв 2021</t>
  </si>
  <si>
    <t>Заем</t>
  </si>
  <si>
    <t>Комиссия Сбербанка за внесение измен.</t>
  </si>
  <si>
    <t>членский взнос за 1 кв 2020</t>
  </si>
  <si>
    <t>Нотариальные услуги</t>
  </si>
  <si>
    <t>Изготовление печатей</t>
  </si>
  <si>
    <t>Сальдо газ</t>
  </si>
  <si>
    <t>сальдо эл-во</t>
  </si>
  <si>
    <t>Комиссия Сбербанка за ТО газопровода</t>
  </si>
  <si>
    <t>Комиссия Сбербанка за копирование ПП</t>
  </si>
  <si>
    <t>Оплата за смс-оповещение</t>
  </si>
  <si>
    <t>Снятие ИФНС со счета уплач. налогов</t>
  </si>
  <si>
    <t>СКБ Контур</t>
  </si>
  <si>
    <t>Комиссия Сбербанка за СКБ Контур</t>
  </si>
  <si>
    <t>пени по членскому взносу за 1 кв</t>
  </si>
  <si>
    <t>Почтовые расходы</t>
  </si>
  <si>
    <t>возврат госпошлины из Росреестра</t>
  </si>
  <si>
    <t>ДВИЖЕНИЕ ДЕНЕЖНЫХ СРЕДСТВ  по электрификации  нарастающим итогом с  01.10.2019 по 30.06.2020</t>
  </si>
  <si>
    <t>пени по членскому взносу за 2 кв</t>
  </si>
  <si>
    <t>ИП Пикалев, регистрация газопровода</t>
  </si>
  <si>
    <t>Компенсация Вахидовой С.Т. за неиспользованный отпуск при увольнении</t>
  </si>
  <si>
    <t>Отчисления за октябрь с ФОТ Вахидовой С.Т.  при увольнении</t>
  </si>
  <si>
    <t>членский взнос за 3 кв 2019 г.</t>
  </si>
  <si>
    <t>пени по членскому взносу за 3 кв 2019 г.</t>
  </si>
  <si>
    <t>членский взнос за 4 кв 2019 г.</t>
  </si>
  <si>
    <t>пени по членскому взносу за 4 кв 2019 г.</t>
  </si>
  <si>
    <t>ИТОГО  прямые расходы</t>
  </si>
  <si>
    <t>ИТОГО косвенные расходы</t>
  </si>
  <si>
    <t>ИТОГО  поступления денежных средств</t>
  </si>
  <si>
    <t>ДВИЖЕНИЕ ДЕНЕЖНЫХ СРЕДСТВ  по газификации нарастающим итогом с  01.10.2019 по 30.06.2020 по статьям доходов и расходов.</t>
  </si>
  <si>
    <t xml:space="preserve">ДВИЖЕНИЕ ДЕНЕГ ПО БАНКУ И КАССЕ  за период с 31.12.2019 по 30.06.2020 </t>
  </si>
  <si>
    <t>ВСЕГО денежных средств на конец периода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</si>
</sst>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1"/>
      <color rgb="FF0070C0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1"/>
      <color theme="5" tint="-0.249977111117893"/>
      <name val="Calibri"/>
      <family val="2"/>
      <charset val="204"/>
      <scheme val="minor"/>
    </font>
    <font>
      <sz val="11"/>
      <color theme="5" tint="-0.249977111117893"/>
      <name val="Calibri"/>
      <family val="2"/>
      <charset val="204"/>
      <scheme val="minor"/>
    </font>
    <font>
      <b/>
      <sz val="11"/>
      <color theme="5" tint="-0.499984740745262"/>
      <name val="Calibri"/>
      <family val="2"/>
      <charset val="204"/>
      <scheme val="minor"/>
    </font>
    <font>
      <sz val="11"/>
      <color theme="5" tint="-0.499984740745262"/>
      <name val="Calibri"/>
      <family val="2"/>
      <charset val="204"/>
      <scheme val="minor"/>
    </font>
    <font>
      <b/>
      <sz val="11"/>
      <color theme="7" tint="-0.499984740745262"/>
      <name val="Calibri"/>
      <family val="2"/>
      <charset val="204"/>
      <scheme val="minor"/>
    </font>
    <font>
      <b/>
      <sz val="11"/>
      <color theme="4" tint="-0.249977111117893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0" fillId="0" borderId="1" xfId="0" applyBorder="1"/>
    <xf numFmtId="4" fontId="2" fillId="0" borderId="1" xfId="0" applyNumberFormat="1" applyFont="1" applyBorder="1" applyAlignment="1">
      <alignment horizontal="left"/>
    </xf>
    <xf numFmtId="4" fontId="0" fillId="0" borderId="1" xfId="0" applyNumberFormat="1" applyBorder="1"/>
    <xf numFmtId="0" fontId="1" fillId="2" borderId="1" xfId="0" applyFont="1" applyFill="1" applyBorder="1"/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wrapText="1"/>
    </xf>
    <xf numFmtId="4" fontId="0" fillId="3" borderId="1" xfId="0" applyNumberFormat="1" applyFill="1" applyBorder="1"/>
    <xf numFmtId="4" fontId="0" fillId="4" borderId="1" xfId="0" applyNumberFormat="1" applyFill="1" applyBorder="1"/>
    <xf numFmtId="4" fontId="0" fillId="5" borderId="1" xfId="0" applyNumberFormat="1" applyFill="1" applyBorder="1"/>
    <xf numFmtId="0" fontId="1" fillId="5" borderId="1" xfId="0" applyFont="1" applyFill="1" applyBorder="1"/>
    <xf numFmtId="4" fontId="1" fillId="5" borderId="1" xfId="0" applyNumberFormat="1" applyFont="1" applyFill="1" applyBorder="1"/>
    <xf numFmtId="0" fontId="1" fillId="0" borderId="2" xfId="0" applyFont="1" applyBorder="1"/>
    <xf numFmtId="0" fontId="0" fillId="0" borderId="2" xfId="0" applyBorder="1"/>
    <xf numFmtId="0" fontId="0" fillId="0" borderId="2" xfId="0" applyBorder="1" applyAlignment="1">
      <alignment vertical="top" wrapText="1"/>
    </xf>
    <xf numFmtId="0" fontId="1" fillId="5" borderId="2" xfId="0" applyFont="1" applyFill="1" applyBorder="1"/>
    <xf numFmtId="0" fontId="0" fillId="5" borderId="2" xfId="0" applyFill="1" applyBorder="1"/>
    <xf numFmtId="0" fontId="0" fillId="3" borderId="2" xfId="0" applyFill="1" applyBorder="1"/>
    <xf numFmtId="0" fontId="0" fillId="4" borderId="2" xfId="0" applyFill="1" applyBorder="1"/>
    <xf numFmtId="14" fontId="1" fillId="0" borderId="1" xfId="0" applyNumberFormat="1" applyFont="1" applyBorder="1" applyAlignment="1">
      <alignment horizontal="left"/>
    </xf>
    <xf numFmtId="0" fontId="1" fillId="3" borderId="1" xfId="0" applyFont="1" applyFill="1" applyBorder="1"/>
    <xf numFmtId="0" fontId="1" fillId="4" borderId="1" xfId="0" applyFont="1" applyFill="1" applyBorder="1"/>
    <xf numFmtId="4" fontId="2" fillId="0" borderId="1" xfId="0" applyNumberFormat="1" applyFont="1" applyBorder="1"/>
    <xf numFmtId="14" fontId="0" fillId="0" borderId="1" xfId="0" applyNumberFormat="1" applyBorder="1"/>
    <xf numFmtId="0" fontId="4" fillId="0" borderId="1" xfId="0" applyFont="1" applyFill="1" applyBorder="1" applyAlignment="1">
      <alignment horizontal="center"/>
    </xf>
    <xf numFmtId="0" fontId="4" fillId="0" borderId="1" xfId="0" applyFont="1" applyBorder="1"/>
    <xf numFmtId="4" fontId="4" fillId="0" borderId="1" xfId="0" applyNumberFormat="1" applyFont="1" applyBorder="1"/>
    <xf numFmtId="4" fontId="4" fillId="5" borderId="1" xfId="0" applyNumberFormat="1" applyFont="1" applyFill="1" applyBorder="1"/>
    <xf numFmtId="4" fontId="4" fillId="3" borderId="1" xfId="0" applyNumberFormat="1" applyFont="1" applyFill="1" applyBorder="1"/>
    <xf numFmtId="4" fontId="4" fillId="4" borderId="1" xfId="0" applyNumberFormat="1" applyFont="1" applyFill="1" applyBorder="1"/>
    <xf numFmtId="14" fontId="3" fillId="0" borderId="1" xfId="0" applyNumberFormat="1" applyFont="1" applyBorder="1"/>
    <xf numFmtId="0" fontId="5" fillId="0" borderId="0" xfId="0" applyFont="1"/>
    <xf numFmtId="4" fontId="2" fillId="0" borderId="3" xfId="0" applyNumberFormat="1" applyFont="1" applyBorder="1"/>
    <xf numFmtId="4" fontId="1" fillId="0" borderId="1" xfId="0" applyNumberFormat="1" applyFont="1" applyBorder="1"/>
    <xf numFmtId="4" fontId="0" fillId="0" borderId="0" xfId="0" applyNumberFormat="1"/>
    <xf numFmtId="0" fontId="0" fillId="0" borderId="2" xfId="0" applyBorder="1" applyAlignment="1">
      <alignment horizontal="center" wrapText="1"/>
    </xf>
    <xf numFmtId="4" fontId="0" fillId="6" borderId="1" xfId="0" applyNumberFormat="1" applyFill="1" applyBorder="1"/>
    <xf numFmtId="0" fontId="6" fillId="0" borderId="1" xfId="0" applyFont="1" applyBorder="1"/>
    <xf numFmtId="4" fontId="6" fillId="0" borderId="1" xfId="0" applyNumberFormat="1" applyFont="1" applyBorder="1"/>
    <xf numFmtId="0" fontId="7" fillId="0" borderId="1" xfId="0" applyFont="1" applyBorder="1"/>
    <xf numFmtId="4" fontId="8" fillId="0" borderId="1" xfId="0" applyNumberFormat="1" applyFont="1" applyBorder="1"/>
    <xf numFmtId="4" fontId="8" fillId="0" borderId="0" xfId="0" applyNumberFormat="1" applyFont="1"/>
    <xf numFmtId="0" fontId="0" fillId="0" borderId="0" xfId="0" applyBorder="1"/>
    <xf numFmtId="14" fontId="4" fillId="0" borderId="1" xfId="0" applyNumberFormat="1" applyFont="1" applyBorder="1"/>
    <xf numFmtId="14" fontId="1" fillId="0" borderId="1" xfId="0" applyNumberFormat="1" applyFont="1" applyBorder="1"/>
    <xf numFmtId="4" fontId="1" fillId="0" borderId="4" xfId="0" applyNumberFormat="1" applyFont="1" applyBorder="1"/>
    <xf numFmtId="0" fontId="6" fillId="0" borderId="0" xfId="0" applyFont="1"/>
    <xf numFmtId="4" fontId="0" fillId="0" borderId="2" xfId="0" applyNumberFormat="1" applyBorder="1" applyAlignment="1">
      <alignment vertical="top" wrapText="1"/>
    </xf>
    <xf numFmtId="4" fontId="0" fillId="0" borderId="2" xfId="0" applyNumberFormat="1" applyBorder="1"/>
    <xf numFmtId="4" fontId="1" fillId="5" borderId="2" xfId="0" applyNumberFormat="1" applyFont="1" applyFill="1" applyBorder="1"/>
    <xf numFmtId="4" fontId="0" fillId="5" borderId="2" xfId="0" applyNumberFormat="1" applyFill="1" applyBorder="1"/>
    <xf numFmtId="4" fontId="1" fillId="3" borderId="1" xfId="0" applyNumberFormat="1" applyFont="1" applyFill="1" applyBorder="1"/>
    <xf numFmtId="4" fontId="0" fillId="3" borderId="2" xfId="0" applyNumberFormat="1" applyFill="1" applyBorder="1"/>
    <xf numFmtId="4" fontId="2" fillId="0" borderId="2" xfId="0" applyNumberFormat="1" applyFont="1" applyBorder="1"/>
    <xf numFmtId="4" fontId="1" fillId="0" borderId="1" xfId="0" applyNumberFormat="1" applyFont="1" applyBorder="1" applyAlignment="1">
      <alignment horizontal="center" vertical="center" wrapText="1"/>
    </xf>
    <xf numFmtId="4" fontId="1" fillId="4" borderId="1" xfId="0" applyNumberFormat="1" applyFont="1" applyFill="1" applyBorder="1"/>
    <xf numFmtId="4" fontId="0" fillId="4" borderId="2" xfId="0" applyNumberFormat="1" applyFill="1" applyBorder="1"/>
    <xf numFmtId="4" fontId="1" fillId="0" borderId="3" xfId="0" applyNumberFormat="1" applyFont="1" applyBorder="1"/>
    <xf numFmtId="4" fontId="9" fillId="0" borderId="1" xfId="0" applyNumberFormat="1" applyFont="1" applyBorder="1"/>
    <xf numFmtId="4" fontId="4" fillId="0" borderId="0" xfId="0" applyNumberFormat="1" applyFont="1"/>
    <xf numFmtId="4" fontId="0" fillId="0" borderId="0" xfId="0" applyNumberFormat="1" applyBorder="1"/>
    <xf numFmtId="4" fontId="6" fillId="0" borderId="0" xfId="0" applyNumberFormat="1" applyFont="1" applyAlignment="1">
      <alignment horizontal="left"/>
    </xf>
    <xf numFmtId="4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10" fillId="0" borderId="5" xfId="0" applyNumberFormat="1" applyFont="1" applyFill="1" applyBorder="1"/>
    <xf numFmtId="4" fontId="10" fillId="0" borderId="1" xfId="0" applyNumberFormat="1" applyFont="1" applyBorder="1"/>
    <xf numFmtId="4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11" fillId="0" borderId="1" xfId="0" applyNumberFormat="1" applyFont="1" applyBorder="1"/>
    <xf numFmtId="4" fontId="0" fillId="0" borderId="6" xfId="0" applyNumberFormat="1" applyFill="1" applyBorder="1"/>
    <xf numFmtId="4" fontId="1" fillId="0" borderId="1" xfId="0" applyNumberFormat="1" applyFont="1" applyBorder="1" applyAlignment="1">
      <alignment horizontal="center" vertical="center" wrapText="1"/>
    </xf>
    <xf numFmtId="0" fontId="0" fillId="0" borderId="1" xfId="0" applyFill="1" applyBorder="1"/>
    <xf numFmtId="4" fontId="0" fillId="0" borderId="2" xfId="0" applyNumberFormat="1" applyBorder="1" applyAlignment="1">
      <alignment horizontal="left" wrapText="1"/>
    </xf>
    <xf numFmtId="4" fontId="12" fillId="0" borderId="1" xfId="0" applyNumberFormat="1" applyFont="1" applyFill="1" applyBorder="1"/>
    <xf numFmtId="14" fontId="3" fillId="0" borderId="1" xfId="0" applyNumberFormat="1" applyFont="1" applyBorder="1" applyAlignment="1">
      <alignment horizontal="right"/>
    </xf>
    <xf numFmtId="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4" fontId="11" fillId="0" borderId="1" xfId="0" applyNumberFormat="1" applyFont="1" applyFill="1" applyBorder="1"/>
    <xf numFmtId="0" fontId="0" fillId="0" borderId="0" xfId="0" applyFill="1"/>
    <xf numFmtId="4" fontId="0" fillId="0" borderId="0" xfId="0" applyNumberFormat="1" applyFill="1"/>
    <xf numFmtId="4" fontId="4" fillId="0" borderId="1" xfId="0" applyNumberFormat="1" applyFont="1" applyFill="1" applyBorder="1"/>
    <xf numFmtId="4" fontId="1" fillId="0" borderId="0" xfId="0" applyNumberFormat="1" applyFont="1" applyBorder="1"/>
    <xf numFmtId="4" fontId="2" fillId="0" borderId="7" xfId="0" applyNumberFormat="1" applyFont="1" applyBorder="1" applyAlignment="1">
      <alignment horizontal="center"/>
    </xf>
    <xf numFmtId="4" fontId="0" fillId="0" borderId="0" xfId="0" applyNumberFormat="1" applyFill="1" applyBorder="1"/>
    <xf numFmtId="0" fontId="0" fillId="7" borderId="1" xfId="0" applyFill="1" applyBorder="1"/>
    <xf numFmtId="4" fontId="0" fillId="7" borderId="1" xfId="0" applyNumberFormat="1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90"/>
  <sheetViews>
    <sheetView tabSelected="1" topLeftCell="A43" workbookViewId="0">
      <selection activeCell="A57" sqref="A57"/>
    </sheetView>
  </sheetViews>
  <sheetFormatPr defaultRowHeight="15" x14ac:dyDescent="0.25"/>
  <cols>
    <col min="1" max="1" width="16.28515625" customWidth="1"/>
    <col min="2" max="2" width="39.28515625" customWidth="1"/>
    <col min="3" max="3" width="16.28515625" customWidth="1"/>
    <col min="4" max="4" width="14" customWidth="1"/>
    <col min="5" max="5" width="13.7109375" customWidth="1"/>
    <col min="6" max="6" width="11.28515625" customWidth="1"/>
    <col min="7" max="7" width="10.42578125" customWidth="1"/>
    <col min="8" max="9" width="10.5703125" bestFit="1" customWidth="1"/>
    <col min="10" max="10" width="10.85546875" customWidth="1"/>
    <col min="11" max="11" width="11.28515625" customWidth="1"/>
    <col min="12" max="12" width="10" bestFit="1" customWidth="1"/>
    <col min="13" max="13" width="10.7109375" bestFit="1" customWidth="1"/>
    <col min="14" max="14" width="10" bestFit="1" customWidth="1"/>
    <col min="16" max="16" width="10" bestFit="1" customWidth="1"/>
  </cols>
  <sheetData>
    <row r="1" spans="1:13" ht="15.75" x14ac:dyDescent="0.25">
      <c r="B1" s="32" t="s">
        <v>77</v>
      </c>
      <c r="C1" s="32"/>
      <c r="D1" s="32"/>
      <c r="E1" s="32"/>
      <c r="F1" s="32"/>
    </row>
    <row r="2" spans="1:13" x14ac:dyDescent="0.25">
      <c r="B2" s="5"/>
      <c r="C2" s="5"/>
      <c r="D2" s="5"/>
      <c r="E2" s="5"/>
      <c r="F2" s="5"/>
    </row>
    <row r="3" spans="1:13" x14ac:dyDescent="0.25">
      <c r="A3" s="47" t="s">
        <v>55</v>
      </c>
      <c r="C3" s="4" t="s">
        <v>12</v>
      </c>
      <c r="D3" s="5"/>
      <c r="E3" s="5"/>
      <c r="F3" s="4" t="s">
        <v>11</v>
      </c>
      <c r="G3" s="5"/>
      <c r="H3" s="5"/>
      <c r="I3" s="5"/>
      <c r="J3" s="5"/>
      <c r="K3" s="5"/>
    </row>
    <row r="4" spans="1:13" x14ac:dyDescent="0.25">
      <c r="A4" s="62">
        <v>541262.4</v>
      </c>
      <c r="C4" s="6" t="s">
        <v>7</v>
      </c>
      <c r="D4" s="6" t="s">
        <v>8</v>
      </c>
      <c r="E4" s="6" t="s">
        <v>9</v>
      </c>
      <c r="F4" s="6" t="s">
        <v>10</v>
      </c>
      <c r="G4" s="6" t="s">
        <v>13</v>
      </c>
      <c r="H4" s="6" t="s">
        <v>14</v>
      </c>
      <c r="I4" s="6" t="s">
        <v>15</v>
      </c>
      <c r="J4" s="6" t="s">
        <v>16</v>
      </c>
      <c r="K4" s="6" t="s">
        <v>17</v>
      </c>
      <c r="L4" s="25" t="s">
        <v>29</v>
      </c>
    </row>
    <row r="5" spans="1:13" x14ac:dyDescent="0.25">
      <c r="A5" s="7" t="s">
        <v>54</v>
      </c>
      <c r="B5" s="13" t="s">
        <v>0</v>
      </c>
      <c r="C5" s="77" t="s">
        <v>4</v>
      </c>
      <c r="D5" s="77"/>
      <c r="E5" s="77"/>
      <c r="F5" s="77"/>
      <c r="G5" s="77"/>
      <c r="H5" s="77"/>
      <c r="I5" s="77"/>
      <c r="J5" s="77"/>
      <c r="K5" s="77"/>
      <c r="L5" s="26"/>
    </row>
    <row r="6" spans="1:13" x14ac:dyDescent="0.25">
      <c r="A6" s="20">
        <v>43738</v>
      </c>
      <c r="B6" s="14"/>
      <c r="C6" s="1"/>
      <c r="D6" s="1"/>
      <c r="E6" s="1"/>
      <c r="F6" s="1"/>
      <c r="G6" s="1"/>
      <c r="H6" s="1"/>
      <c r="I6" s="1"/>
      <c r="J6" s="1"/>
      <c r="K6" s="1"/>
      <c r="L6" s="26"/>
    </row>
    <row r="7" spans="1:13" x14ac:dyDescent="0.25">
      <c r="A7" s="2">
        <v>-132749.44</v>
      </c>
      <c r="B7" s="14"/>
      <c r="C7" s="1"/>
      <c r="D7" s="1"/>
      <c r="E7" s="1"/>
      <c r="F7" s="1"/>
      <c r="G7" s="1"/>
      <c r="H7" s="1"/>
      <c r="I7" s="1"/>
      <c r="J7" s="1"/>
      <c r="K7" s="1"/>
      <c r="L7" s="26"/>
    </row>
    <row r="8" spans="1:13" ht="30.75" customHeight="1" x14ac:dyDescent="0.25">
      <c r="A8" s="76" t="s">
        <v>2</v>
      </c>
      <c r="B8" s="48" t="s">
        <v>3</v>
      </c>
      <c r="C8" s="3">
        <v>24313.82</v>
      </c>
      <c r="D8" s="3">
        <v>24313.82</v>
      </c>
      <c r="E8" s="3">
        <v>24313.82</v>
      </c>
      <c r="F8" s="3">
        <v>24313.82</v>
      </c>
      <c r="G8" s="3">
        <v>24313.82</v>
      </c>
      <c r="H8" s="3">
        <v>24313.82</v>
      </c>
      <c r="I8" s="3">
        <v>25445.200000000001</v>
      </c>
      <c r="J8" s="3">
        <v>25445.200000000001</v>
      </c>
      <c r="K8" s="3">
        <v>25445.200000000001</v>
      </c>
      <c r="L8" s="27">
        <f>SUM(C8:K8)</f>
        <v>222218.52000000005</v>
      </c>
    </row>
    <row r="9" spans="1:13" x14ac:dyDescent="0.25">
      <c r="A9" s="76"/>
      <c r="B9" s="49" t="s">
        <v>5</v>
      </c>
      <c r="C9" s="3">
        <v>25312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27">
        <f t="shared" ref="L9:L31" si="0">SUM(C9:K9)</f>
        <v>25312</v>
      </c>
    </row>
    <row r="10" spans="1:13" x14ac:dyDescent="0.25">
      <c r="A10" s="76"/>
      <c r="B10" s="49" t="s">
        <v>67</v>
      </c>
      <c r="C10" s="3">
        <v>0</v>
      </c>
      <c r="D10" s="3">
        <v>110000</v>
      </c>
      <c r="E10" s="3">
        <v>0</v>
      </c>
      <c r="F10" s="3">
        <v>65040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27">
        <f t="shared" si="0"/>
        <v>175040</v>
      </c>
    </row>
    <row r="11" spans="1:13" x14ac:dyDescent="0.25">
      <c r="A11" s="76"/>
      <c r="B11" s="49" t="s">
        <v>40</v>
      </c>
      <c r="C11" s="3">
        <v>0</v>
      </c>
      <c r="D11" s="3">
        <v>543.17999999999995</v>
      </c>
      <c r="E11" s="3">
        <v>543.17999999999995</v>
      </c>
      <c r="F11" s="3">
        <v>543.17999999999995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27">
        <f t="shared" si="0"/>
        <v>1629.54</v>
      </c>
    </row>
    <row r="12" spans="1:13" x14ac:dyDescent="0.25">
      <c r="A12" s="76"/>
      <c r="B12" s="49" t="s">
        <v>56</v>
      </c>
      <c r="C12" s="3">
        <v>40</v>
      </c>
      <c r="D12" s="3">
        <v>0</v>
      </c>
      <c r="E12" s="3">
        <v>0</v>
      </c>
      <c r="F12" s="3">
        <v>0</v>
      </c>
      <c r="G12" s="3">
        <v>40</v>
      </c>
      <c r="H12" s="3">
        <v>40</v>
      </c>
      <c r="I12" s="3">
        <v>40</v>
      </c>
      <c r="J12" s="3">
        <v>40</v>
      </c>
      <c r="K12" s="3">
        <v>40</v>
      </c>
      <c r="L12" s="27">
        <f t="shared" si="0"/>
        <v>240</v>
      </c>
    </row>
    <row r="13" spans="1:13" x14ac:dyDescent="0.25">
      <c r="A13" s="76"/>
      <c r="B13" s="72"/>
      <c r="C13" s="72"/>
      <c r="D13" s="72"/>
      <c r="E13" s="72"/>
      <c r="F13" s="72"/>
      <c r="G13" s="72"/>
      <c r="H13" s="72"/>
      <c r="I13" s="72"/>
      <c r="J13" s="72"/>
      <c r="K13" s="72"/>
      <c r="L13" s="72"/>
    </row>
    <row r="14" spans="1:13" x14ac:dyDescent="0.25">
      <c r="A14" s="12" t="s">
        <v>74</v>
      </c>
      <c r="B14" s="50"/>
      <c r="C14" s="12">
        <f t="shared" ref="C14:L14" si="1">SUM(C8:C13)</f>
        <v>49665.82</v>
      </c>
      <c r="D14" s="12">
        <f t="shared" si="1"/>
        <v>134857</v>
      </c>
      <c r="E14" s="12">
        <f t="shared" si="1"/>
        <v>24857</v>
      </c>
      <c r="F14" s="12">
        <f t="shared" si="1"/>
        <v>89897</v>
      </c>
      <c r="G14" s="12">
        <f t="shared" si="1"/>
        <v>24353.82</v>
      </c>
      <c r="H14" s="12">
        <f t="shared" si="1"/>
        <v>24353.82</v>
      </c>
      <c r="I14" s="12">
        <f t="shared" si="1"/>
        <v>25485.200000000001</v>
      </c>
      <c r="J14" s="12">
        <f t="shared" si="1"/>
        <v>25485.200000000001</v>
      </c>
      <c r="K14" s="12">
        <f t="shared" si="1"/>
        <v>25485.200000000001</v>
      </c>
      <c r="L14" s="28">
        <f>SUM(L8:L13)</f>
        <v>424440.06</v>
      </c>
      <c r="M14" s="35"/>
    </row>
    <row r="15" spans="1:13" x14ac:dyDescent="0.25">
      <c r="A15" s="76" t="s">
        <v>23</v>
      </c>
      <c r="B15" s="49" t="s">
        <v>18</v>
      </c>
      <c r="C15" s="3">
        <v>10915.32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27">
        <f t="shared" si="0"/>
        <v>10915.32</v>
      </c>
    </row>
    <row r="16" spans="1:13" x14ac:dyDescent="0.25">
      <c r="A16" s="76"/>
      <c r="B16" s="49" t="s">
        <v>19</v>
      </c>
      <c r="C16" s="3">
        <v>52140.14</v>
      </c>
      <c r="D16" s="3">
        <v>0</v>
      </c>
      <c r="E16" s="3">
        <v>0</v>
      </c>
      <c r="F16" s="3">
        <v>0</v>
      </c>
      <c r="G16" s="3">
        <v>0</v>
      </c>
      <c r="H16" s="3">
        <v>966</v>
      </c>
      <c r="I16" s="3">
        <v>17</v>
      </c>
      <c r="J16" s="3">
        <v>0</v>
      </c>
      <c r="K16" s="3">
        <v>0</v>
      </c>
      <c r="L16" s="27">
        <f t="shared" si="0"/>
        <v>53123.14</v>
      </c>
    </row>
    <row r="17" spans="1:12" x14ac:dyDescent="0.25">
      <c r="A17" s="76"/>
      <c r="B17" s="49" t="s">
        <v>20</v>
      </c>
      <c r="C17" s="3">
        <v>4506.1000000000004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27">
        <f t="shared" si="0"/>
        <v>4506.1000000000004</v>
      </c>
    </row>
    <row r="18" spans="1:12" x14ac:dyDescent="0.25">
      <c r="A18" s="76"/>
      <c r="B18" s="49" t="s">
        <v>33</v>
      </c>
      <c r="C18" s="3">
        <v>1647.33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27">
        <f t="shared" si="0"/>
        <v>1647.33</v>
      </c>
    </row>
    <row r="19" spans="1:12" x14ac:dyDescent="0.25">
      <c r="A19" s="76"/>
      <c r="B19" s="49" t="s">
        <v>21</v>
      </c>
      <c r="C19" s="3">
        <v>9091.25</v>
      </c>
      <c r="D19" s="3">
        <v>12500</v>
      </c>
      <c r="E19" s="3">
        <v>3201.25</v>
      </c>
      <c r="F19" s="3">
        <v>10354.530000000001</v>
      </c>
      <c r="G19" s="3">
        <v>12500</v>
      </c>
      <c r="H19" s="3">
        <v>12500</v>
      </c>
      <c r="I19" s="3">
        <v>12500</v>
      </c>
      <c r="J19" s="3">
        <v>12500</v>
      </c>
      <c r="K19" s="3">
        <v>8675</v>
      </c>
      <c r="L19" s="27">
        <f t="shared" si="0"/>
        <v>93822.03</v>
      </c>
    </row>
    <row r="20" spans="1:12" x14ac:dyDescent="0.25">
      <c r="A20" s="76"/>
      <c r="B20" s="49" t="s">
        <v>34</v>
      </c>
      <c r="C20" s="3">
        <v>2745.56</v>
      </c>
      <c r="D20" s="3">
        <v>0</v>
      </c>
      <c r="E20" s="3">
        <v>4741.78</v>
      </c>
      <c r="F20" s="3">
        <v>3127</v>
      </c>
      <c r="G20" s="3">
        <v>3775</v>
      </c>
      <c r="H20" s="3">
        <v>3775</v>
      </c>
      <c r="I20" s="3">
        <v>3775</v>
      </c>
      <c r="J20" s="3">
        <v>3775</v>
      </c>
      <c r="K20" s="3">
        <v>2619.85</v>
      </c>
      <c r="L20" s="27">
        <f t="shared" si="0"/>
        <v>28334.19</v>
      </c>
    </row>
    <row r="21" spans="1:12" x14ac:dyDescent="0.25">
      <c r="A21" s="76"/>
      <c r="B21" s="49" t="s">
        <v>22</v>
      </c>
      <c r="C21" s="3">
        <v>1454.6</v>
      </c>
      <c r="D21" s="3">
        <v>2000</v>
      </c>
      <c r="E21" s="3">
        <v>512.20000000000005</v>
      </c>
      <c r="F21" s="3">
        <v>1656.73</v>
      </c>
      <c r="G21" s="3">
        <v>2000</v>
      </c>
      <c r="H21" s="3">
        <v>2000</v>
      </c>
      <c r="I21" s="3">
        <v>2000</v>
      </c>
      <c r="J21" s="3">
        <v>2000</v>
      </c>
      <c r="K21" s="3">
        <v>1388</v>
      </c>
      <c r="L21" s="27">
        <f t="shared" si="0"/>
        <v>15011.53</v>
      </c>
    </row>
    <row r="22" spans="1:12" ht="45" customHeight="1" x14ac:dyDescent="0.25">
      <c r="A22" s="76"/>
      <c r="B22" s="48" t="s">
        <v>68</v>
      </c>
      <c r="C22" s="3">
        <v>64082.080000000002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27">
        <f t="shared" si="0"/>
        <v>64082.080000000002</v>
      </c>
    </row>
    <row r="23" spans="1:12" ht="29.45" customHeight="1" x14ac:dyDescent="0.25">
      <c r="A23" s="76"/>
      <c r="B23" s="73" t="s">
        <v>69</v>
      </c>
      <c r="C23" s="3"/>
      <c r="D23" s="3">
        <v>19066.29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27">
        <f t="shared" si="0"/>
        <v>19066.29</v>
      </c>
    </row>
    <row r="24" spans="1:12" x14ac:dyDescent="0.25">
      <c r="A24" s="76"/>
      <c r="B24" s="49" t="s">
        <v>50</v>
      </c>
      <c r="C24" s="3"/>
      <c r="D24" s="3"/>
      <c r="E24" s="3"/>
      <c r="F24" s="3">
        <v>662.69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27">
        <f t="shared" si="0"/>
        <v>662.69</v>
      </c>
    </row>
    <row r="25" spans="1:12" x14ac:dyDescent="0.25">
      <c r="A25" s="76"/>
      <c r="B25" s="49" t="s">
        <v>52</v>
      </c>
      <c r="C25" s="3"/>
      <c r="D25" s="3"/>
      <c r="E25" s="3"/>
      <c r="F25" s="3">
        <v>2087.4699999999998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27">
        <f t="shared" si="0"/>
        <v>2087.4699999999998</v>
      </c>
    </row>
    <row r="26" spans="1:12" x14ac:dyDescent="0.25">
      <c r="A26" s="76"/>
      <c r="B26" s="49" t="s">
        <v>53</v>
      </c>
      <c r="C26" s="3"/>
      <c r="D26" s="3"/>
      <c r="E26" s="3"/>
      <c r="F26" s="3">
        <v>1530.81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27">
        <f t="shared" si="0"/>
        <v>1530.81</v>
      </c>
    </row>
    <row r="27" spans="1:12" x14ac:dyDescent="0.25">
      <c r="A27" s="76"/>
      <c r="B27" s="49" t="s">
        <v>57</v>
      </c>
      <c r="C27" s="3"/>
      <c r="D27" s="3"/>
      <c r="E27" s="3"/>
      <c r="F27" s="3"/>
      <c r="G27" s="3">
        <v>600</v>
      </c>
      <c r="H27" s="3">
        <v>0</v>
      </c>
      <c r="I27" s="3">
        <v>0</v>
      </c>
      <c r="J27" s="3">
        <v>0</v>
      </c>
      <c r="K27" s="3">
        <v>0</v>
      </c>
      <c r="L27" s="27">
        <f t="shared" si="0"/>
        <v>600</v>
      </c>
    </row>
    <row r="28" spans="1:12" x14ac:dyDescent="0.25">
      <c r="A28" s="63"/>
      <c r="B28" s="49" t="s">
        <v>58</v>
      </c>
      <c r="C28" s="3"/>
      <c r="D28" s="3"/>
      <c r="E28" s="3"/>
      <c r="F28" s="3"/>
      <c r="G28" s="3">
        <v>5040</v>
      </c>
      <c r="H28" s="3">
        <v>0</v>
      </c>
      <c r="I28" s="3">
        <v>0</v>
      </c>
      <c r="J28" s="3">
        <v>0</v>
      </c>
      <c r="K28" s="3">
        <v>0</v>
      </c>
      <c r="L28" s="27">
        <f t="shared" si="0"/>
        <v>5040</v>
      </c>
    </row>
    <row r="29" spans="1:12" x14ac:dyDescent="0.25">
      <c r="A29" s="64"/>
      <c r="B29" s="49" t="s">
        <v>59</v>
      </c>
      <c r="C29" s="3"/>
      <c r="D29" s="3"/>
      <c r="E29" s="3"/>
      <c r="F29" s="3"/>
      <c r="G29" s="3"/>
      <c r="H29" s="3">
        <v>29202.21</v>
      </c>
      <c r="I29" s="3">
        <v>0</v>
      </c>
      <c r="J29" s="3">
        <v>0</v>
      </c>
      <c r="K29" s="3">
        <v>0</v>
      </c>
      <c r="L29" s="27">
        <f t="shared" si="0"/>
        <v>29202.21</v>
      </c>
    </row>
    <row r="30" spans="1:12" x14ac:dyDescent="0.25">
      <c r="A30" s="67"/>
      <c r="B30" s="49" t="s">
        <v>60</v>
      </c>
      <c r="C30" s="3"/>
      <c r="D30" s="3"/>
      <c r="E30" s="3"/>
      <c r="F30" s="3"/>
      <c r="G30" s="3"/>
      <c r="H30" s="3"/>
      <c r="I30" s="3">
        <v>3550</v>
      </c>
      <c r="J30" s="3">
        <v>0</v>
      </c>
      <c r="K30" s="3">
        <v>0</v>
      </c>
      <c r="L30" s="27">
        <f t="shared" si="0"/>
        <v>3550</v>
      </c>
    </row>
    <row r="31" spans="1:12" x14ac:dyDescent="0.25">
      <c r="A31" s="67"/>
      <c r="B31" s="49" t="s">
        <v>61</v>
      </c>
      <c r="C31" s="3"/>
      <c r="D31" s="3"/>
      <c r="E31" s="3"/>
      <c r="F31" s="3"/>
      <c r="G31" s="3"/>
      <c r="H31" s="3"/>
      <c r="I31" s="3">
        <v>8</v>
      </c>
      <c r="J31" s="3">
        <v>0</v>
      </c>
      <c r="K31" s="3">
        <v>0</v>
      </c>
      <c r="L31" s="27">
        <f t="shared" si="0"/>
        <v>8</v>
      </c>
    </row>
    <row r="32" spans="1:12" x14ac:dyDescent="0.25">
      <c r="A32" s="68"/>
      <c r="B32" s="70" t="s">
        <v>63</v>
      </c>
      <c r="J32" s="3">
        <v>2222.3200000000002</v>
      </c>
      <c r="K32" s="3">
        <v>0</v>
      </c>
      <c r="L32" s="27">
        <f>SUM(C32:K32)</f>
        <v>2222.3200000000002</v>
      </c>
    </row>
    <row r="33" spans="1:16" x14ac:dyDescent="0.25">
      <c r="A33" s="12" t="s">
        <v>75</v>
      </c>
      <c r="B33" s="51"/>
      <c r="C33" s="10">
        <f>SUM(C15:C27)</f>
        <v>146582.38</v>
      </c>
      <c r="D33" s="10">
        <f>SUM(D15:D27)</f>
        <v>33566.29</v>
      </c>
      <c r="E33" s="10">
        <f>SUM(E19:E27)</f>
        <v>8455.23</v>
      </c>
      <c r="F33" s="10">
        <f>SUM(F15:F27)</f>
        <v>19419.230000000003</v>
      </c>
      <c r="G33" s="10">
        <f>SUM(G15:G28)</f>
        <v>23915</v>
      </c>
      <c r="H33" s="10">
        <f>SUM(H15:H29)</f>
        <v>48443.21</v>
      </c>
      <c r="I33" s="10">
        <f>SUM(I15:I31)</f>
        <v>21850</v>
      </c>
      <c r="J33" s="10">
        <f>SUM(J15:J32)</f>
        <v>20497.32</v>
      </c>
      <c r="K33" s="10">
        <f>SUM(K15:K32)</f>
        <v>12682.85</v>
      </c>
      <c r="L33" s="28">
        <f>SUM(L15:L32)</f>
        <v>335411.50999999995</v>
      </c>
      <c r="M33" s="35"/>
      <c r="N33" s="80"/>
    </row>
    <row r="34" spans="1:16" x14ac:dyDescent="0.25">
      <c r="A34" s="52" t="s">
        <v>24</v>
      </c>
      <c r="B34" s="53"/>
      <c r="C34" s="8">
        <f>C14+C33</f>
        <v>196248.2</v>
      </c>
      <c r="D34" s="8">
        <f>D33+D14</f>
        <v>168423.29</v>
      </c>
      <c r="E34" s="8">
        <f>E33+E14</f>
        <v>33312.229999999996</v>
      </c>
      <c r="F34" s="8">
        <f>F14+F33</f>
        <v>109316.23000000001</v>
      </c>
      <c r="G34" s="8">
        <f>G14+G33</f>
        <v>48268.82</v>
      </c>
      <c r="H34" s="8">
        <f>H33+H14</f>
        <v>72797.03</v>
      </c>
      <c r="I34" s="8">
        <f>I33+I14</f>
        <v>47335.199999999997</v>
      </c>
      <c r="J34" s="8">
        <f>J14+J33</f>
        <v>45982.520000000004</v>
      </c>
      <c r="K34" s="8">
        <f>K33+K14</f>
        <v>38168.050000000003</v>
      </c>
      <c r="L34" s="29">
        <f>L14+L33</f>
        <v>759851.57</v>
      </c>
      <c r="M34" s="35"/>
      <c r="N34" s="81"/>
      <c r="P34" s="35"/>
    </row>
    <row r="35" spans="1:16" x14ac:dyDescent="0.25">
      <c r="A35" s="76" t="s">
        <v>28</v>
      </c>
      <c r="B35" s="49" t="s">
        <v>70</v>
      </c>
      <c r="C35" s="3">
        <v>36660</v>
      </c>
      <c r="D35" s="3">
        <v>0</v>
      </c>
      <c r="E35" s="3">
        <v>12240</v>
      </c>
      <c r="F35" s="3">
        <v>3060</v>
      </c>
      <c r="G35" s="3">
        <v>0</v>
      </c>
      <c r="H35" s="3">
        <v>3120</v>
      </c>
      <c r="I35" s="3">
        <v>0</v>
      </c>
      <c r="J35" s="3">
        <v>3060</v>
      </c>
      <c r="K35" s="3">
        <v>0</v>
      </c>
      <c r="L35" s="27">
        <f>SUM(C35:K35)</f>
        <v>58140</v>
      </c>
    </row>
    <row r="36" spans="1:16" x14ac:dyDescent="0.25">
      <c r="A36" s="76"/>
      <c r="B36" s="49" t="s">
        <v>71</v>
      </c>
      <c r="C36" s="3">
        <v>20.69</v>
      </c>
      <c r="D36" s="3">
        <v>0</v>
      </c>
      <c r="E36" s="3">
        <v>227.38</v>
      </c>
      <c r="F36" s="3">
        <v>80.430000000000007</v>
      </c>
      <c r="G36" s="3">
        <v>0</v>
      </c>
      <c r="H36" s="3">
        <v>116.84</v>
      </c>
      <c r="I36" s="3">
        <v>0</v>
      </c>
      <c r="J36" s="3">
        <v>0</v>
      </c>
      <c r="K36" s="3">
        <v>0</v>
      </c>
      <c r="L36" s="27">
        <f t="shared" ref="L36:L52" si="2">SUM(C36:K36)</f>
        <v>445.34000000000003</v>
      </c>
    </row>
    <row r="37" spans="1:16" x14ac:dyDescent="0.25">
      <c r="A37" s="76"/>
      <c r="B37" s="49" t="s">
        <v>72</v>
      </c>
      <c r="C37" s="3">
        <v>15619.89</v>
      </c>
      <c r="D37" s="3">
        <v>15263.57</v>
      </c>
      <c r="E37" s="3">
        <v>67036.539999999994</v>
      </c>
      <c r="F37" s="3">
        <v>18360</v>
      </c>
      <c r="G37" s="3">
        <v>0</v>
      </c>
      <c r="H37" s="3">
        <v>12240</v>
      </c>
      <c r="I37" s="3">
        <v>3060</v>
      </c>
      <c r="J37" s="3">
        <v>6120</v>
      </c>
      <c r="K37" s="3">
        <v>6120</v>
      </c>
      <c r="L37" s="27">
        <f t="shared" si="2"/>
        <v>143820</v>
      </c>
    </row>
    <row r="38" spans="1:16" x14ac:dyDescent="0.25">
      <c r="A38" s="76"/>
      <c r="B38" s="49" t="s">
        <v>73</v>
      </c>
      <c r="C38" s="3">
        <v>0</v>
      </c>
      <c r="D38" s="3">
        <v>0</v>
      </c>
      <c r="E38" s="3">
        <v>0</v>
      </c>
      <c r="F38" s="3">
        <v>28.69</v>
      </c>
      <c r="G38" s="3">
        <v>13</v>
      </c>
      <c r="H38" s="3">
        <v>54.88</v>
      </c>
      <c r="I38" s="3">
        <v>40</v>
      </c>
      <c r="J38" s="3">
        <v>91.7</v>
      </c>
      <c r="K38" s="3">
        <v>32.18</v>
      </c>
      <c r="L38" s="27">
        <f t="shared" si="2"/>
        <v>260.45</v>
      </c>
    </row>
    <row r="39" spans="1:16" ht="30" x14ac:dyDescent="0.25">
      <c r="A39" s="76"/>
      <c r="B39" s="48" t="s">
        <v>25</v>
      </c>
      <c r="C39" s="3">
        <v>70000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27">
        <f t="shared" si="2"/>
        <v>70000</v>
      </c>
    </row>
    <row r="40" spans="1:16" x14ac:dyDescent="0.25">
      <c r="A40" s="76"/>
      <c r="B40" s="49" t="s">
        <v>26</v>
      </c>
      <c r="C40" s="3">
        <v>0</v>
      </c>
      <c r="D40" s="3">
        <v>12391</v>
      </c>
      <c r="E40" s="3">
        <v>3472.5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27">
        <f t="shared" si="2"/>
        <v>15863.5</v>
      </c>
    </row>
    <row r="41" spans="1:16" x14ac:dyDescent="0.25">
      <c r="A41" s="76"/>
      <c r="B41" s="49" t="s">
        <v>27</v>
      </c>
      <c r="C41" s="3">
        <v>75000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27">
        <f t="shared" si="2"/>
        <v>75000</v>
      </c>
    </row>
    <row r="42" spans="1:16" x14ac:dyDescent="0.25">
      <c r="A42" s="76"/>
      <c r="B42" s="49" t="s">
        <v>32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27">
        <f t="shared" si="2"/>
        <v>0</v>
      </c>
    </row>
    <row r="43" spans="1:16" x14ac:dyDescent="0.25">
      <c r="A43" s="76"/>
      <c r="B43" s="49" t="s">
        <v>51</v>
      </c>
      <c r="C43" s="3"/>
      <c r="D43" s="3"/>
      <c r="E43" s="3"/>
      <c r="F43" s="3">
        <v>13073.83</v>
      </c>
      <c r="G43" s="3">
        <v>20614.72</v>
      </c>
      <c r="H43" s="3">
        <v>94831.45</v>
      </c>
      <c r="I43" s="3">
        <v>9180</v>
      </c>
      <c r="J43" s="3">
        <v>24480</v>
      </c>
      <c r="K43" s="3">
        <v>18360</v>
      </c>
      <c r="L43" s="27">
        <f t="shared" si="2"/>
        <v>180540</v>
      </c>
    </row>
    <row r="44" spans="1:16" x14ac:dyDescent="0.25">
      <c r="A44" s="76"/>
      <c r="B44" s="49" t="s">
        <v>62</v>
      </c>
      <c r="C44" s="3"/>
      <c r="D44" s="3"/>
      <c r="E44" s="3"/>
      <c r="F44" s="3"/>
      <c r="G44" s="3"/>
      <c r="H44" s="3"/>
      <c r="I44" s="3">
        <v>5</v>
      </c>
      <c r="J44" s="3">
        <v>66.62</v>
      </c>
      <c r="K44" s="3">
        <v>530.21</v>
      </c>
      <c r="L44" s="27">
        <f t="shared" si="2"/>
        <v>601.83000000000004</v>
      </c>
    </row>
    <row r="45" spans="1:16" x14ac:dyDescent="0.25">
      <c r="A45" s="76"/>
      <c r="B45" s="54" t="s">
        <v>49</v>
      </c>
      <c r="C45" s="23"/>
      <c r="D45" s="23"/>
      <c r="E45" s="23">
        <v>30000</v>
      </c>
      <c r="F45" s="23">
        <v>0</v>
      </c>
      <c r="G45" s="23">
        <v>0</v>
      </c>
      <c r="H45" s="23">
        <v>0</v>
      </c>
      <c r="I45" s="23">
        <v>0</v>
      </c>
      <c r="J45" s="23">
        <v>0</v>
      </c>
      <c r="K45" s="23">
        <v>0</v>
      </c>
      <c r="L45" s="23">
        <f t="shared" si="2"/>
        <v>30000</v>
      </c>
    </row>
    <row r="46" spans="1:16" x14ac:dyDescent="0.25">
      <c r="A46" s="55"/>
      <c r="B46" s="49" t="s">
        <v>44</v>
      </c>
      <c r="C46" s="3"/>
      <c r="D46" s="3"/>
      <c r="E46" s="3">
        <v>3060</v>
      </c>
      <c r="F46" s="3">
        <v>2000</v>
      </c>
      <c r="G46" s="3">
        <v>12240</v>
      </c>
      <c r="H46" s="3">
        <v>12240</v>
      </c>
      <c r="I46" s="3">
        <v>6120</v>
      </c>
      <c r="J46" s="3">
        <v>24480</v>
      </c>
      <c r="K46" s="3">
        <v>77531.45</v>
      </c>
      <c r="L46" s="27">
        <f t="shared" si="2"/>
        <v>137671.45000000001</v>
      </c>
    </row>
    <row r="47" spans="1:16" x14ac:dyDescent="0.25">
      <c r="A47" s="71"/>
      <c r="B47" s="49" t="s">
        <v>66</v>
      </c>
      <c r="C47" s="3"/>
      <c r="D47" s="3"/>
      <c r="E47" s="3"/>
      <c r="F47" s="3"/>
      <c r="G47" s="3"/>
      <c r="H47" s="3"/>
      <c r="I47" s="3"/>
      <c r="J47" s="3"/>
      <c r="K47" s="3">
        <v>80.599999999999994</v>
      </c>
      <c r="L47" s="27">
        <f t="shared" si="2"/>
        <v>80.599999999999994</v>
      </c>
    </row>
    <row r="48" spans="1:16" x14ac:dyDescent="0.25">
      <c r="A48" s="55"/>
      <c r="B48" s="49" t="s">
        <v>45</v>
      </c>
      <c r="C48" s="3"/>
      <c r="D48" s="3"/>
      <c r="E48" s="3">
        <v>6120</v>
      </c>
      <c r="F48" s="3">
        <v>3060</v>
      </c>
      <c r="G48" s="3">
        <v>0</v>
      </c>
      <c r="H48" s="3">
        <v>0</v>
      </c>
      <c r="I48" s="3">
        <v>0</v>
      </c>
      <c r="J48" s="3">
        <v>3028.38</v>
      </c>
      <c r="K48" s="74">
        <v>24519.4</v>
      </c>
      <c r="L48" s="27">
        <f t="shared" si="2"/>
        <v>36727.78</v>
      </c>
    </row>
    <row r="49" spans="1:14" x14ac:dyDescent="0.25">
      <c r="A49" s="55"/>
      <c r="B49" s="49" t="s">
        <v>46</v>
      </c>
      <c r="C49" s="3"/>
      <c r="D49" s="3"/>
      <c r="E49" s="3">
        <v>6120</v>
      </c>
      <c r="F49" s="3">
        <v>3060</v>
      </c>
      <c r="G49" s="3">
        <v>0</v>
      </c>
      <c r="H49" s="3">
        <v>0</v>
      </c>
      <c r="I49" s="3">
        <v>0</v>
      </c>
      <c r="J49" s="3">
        <v>0</v>
      </c>
      <c r="K49" s="3">
        <v>9180</v>
      </c>
      <c r="L49" s="27">
        <f t="shared" si="2"/>
        <v>18360</v>
      </c>
    </row>
    <row r="50" spans="1:14" x14ac:dyDescent="0.25">
      <c r="A50" s="55"/>
      <c r="B50" s="49" t="s">
        <v>47</v>
      </c>
      <c r="C50" s="3"/>
      <c r="D50" s="3"/>
      <c r="E50" s="3">
        <v>3060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27">
        <f t="shared" si="2"/>
        <v>3060</v>
      </c>
    </row>
    <row r="51" spans="1:14" x14ac:dyDescent="0.25">
      <c r="A51" s="55"/>
      <c r="B51" s="49" t="s">
        <v>48</v>
      </c>
      <c r="C51" s="3"/>
      <c r="D51" s="3"/>
      <c r="E51" s="3">
        <v>820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27">
        <f t="shared" si="2"/>
        <v>820</v>
      </c>
    </row>
    <row r="52" spans="1:14" x14ac:dyDescent="0.25">
      <c r="A52" s="68"/>
      <c r="B52" s="49" t="s">
        <v>64</v>
      </c>
      <c r="C52" s="3"/>
      <c r="D52" s="3"/>
      <c r="E52" s="3"/>
      <c r="F52" s="3"/>
      <c r="G52" s="3"/>
      <c r="H52" s="3"/>
      <c r="I52" s="3"/>
      <c r="J52" s="3">
        <v>44000</v>
      </c>
      <c r="K52" s="3">
        <v>0</v>
      </c>
      <c r="L52" s="27">
        <f t="shared" si="2"/>
        <v>44000</v>
      </c>
    </row>
    <row r="53" spans="1:14" x14ac:dyDescent="0.25">
      <c r="A53" s="56" t="s">
        <v>76</v>
      </c>
      <c r="B53" s="57"/>
      <c r="C53" s="9">
        <f>SUM(C35:C45)</f>
        <v>197300.58000000002</v>
      </c>
      <c r="D53" s="9">
        <f>SUM(D35:D45)</f>
        <v>27654.57</v>
      </c>
      <c r="E53" s="9">
        <f>SUM(E35:E51)</f>
        <v>132156.41999999998</v>
      </c>
      <c r="F53" s="9">
        <f>SUM(F35:F51)</f>
        <v>42722.95</v>
      </c>
      <c r="G53" s="9">
        <f>SUM(G35:G51)</f>
        <v>32867.72</v>
      </c>
      <c r="H53" s="9">
        <f>SUM(H35:H51)</f>
        <v>122603.17</v>
      </c>
      <c r="I53" s="9">
        <f>SUM(I35:I51)</f>
        <v>18405</v>
      </c>
      <c r="J53" s="9">
        <f>SUM(J35:J52)</f>
        <v>105326.7</v>
      </c>
      <c r="K53" s="9">
        <f>SUM(K35:K52)</f>
        <v>136353.84</v>
      </c>
      <c r="L53" s="30">
        <f>SUM(L35:L52)</f>
        <v>815390.95000000007</v>
      </c>
      <c r="M53" s="35"/>
      <c r="N53" s="35"/>
    </row>
    <row r="54" spans="1:14" x14ac:dyDescent="0.25">
      <c r="A54" s="58" t="s">
        <v>54</v>
      </c>
      <c r="B54" s="35"/>
      <c r="C54" s="33">
        <f>A7-C34+C53</f>
        <v>-131697.06</v>
      </c>
      <c r="D54" s="3">
        <f>C54+D53-D34</f>
        <v>-272465.78000000003</v>
      </c>
      <c r="E54" s="3">
        <f>D54+E53-E34</f>
        <v>-173621.59000000003</v>
      </c>
      <c r="F54" s="3">
        <f>E54-F34+F53</f>
        <v>-240214.87000000005</v>
      </c>
      <c r="G54" s="3">
        <f>F54-G34+G53</f>
        <v>-255615.97000000006</v>
      </c>
      <c r="H54" s="3">
        <f>G54-H34+H53</f>
        <v>-205809.83000000007</v>
      </c>
      <c r="I54" s="3">
        <f>H54+I53-I34</f>
        <v>-234740.03000000009</v>
      </c>
      <c r="J54" s="3">
        <f>I54+J53-J34</f>
        <v>-175395.85000000009</v>
      </c>
      <c r="K54" s="3">
        <f>J54+K53-K34</f>
        <v>-77210.0600000001</v>
      </c>
      <c r="L54" s="27"/>
    </row>
    <row r="55" spans="1:14" x14ac:dyDescent="0.25">
      <c r="A55" s="41" t="s">
        <v>31</v>
      </c>
      <c r="B55" s="41"/>
      <c r="C55" s="41">
        <v>467674.85</v>
      </c>
      <c r="D55" s="42">
        <v>460525.97</v>
      </c>
      <c r="E55" s="42">
        <f>'ЭЛ-ВО'!E32</f>
        <v>374831.2</v>
      </c>
      <c r="F55" s="65">
        <v>352180.7</v>
      </c>
      <c r="G55" s="66">
        <v>352180.7</v>
      </c>
      <c r="H55" s="41">
        <v>352180.7</v>
      </c>
      <c r="I55" s="41">
        <v>352180.7</v>
      </c>
      <c r="J55" s="41">
        <v>352180.7</v>
      </c>
      <c r="K55" s="41">
        <v>335356.53000000003</v>
      </c>
      <c r="L55" s="59"/>
      <c r="M55" s="35"/>
    </row>
    <row r="56" spans="1:14" x14ac:dyDescent="0.25">
      <c r="A56" s="60" t="s">
        <v>79</v>
      </c>
      <c r="B56" s="35"/>
      <c r="C56" s="46">
        <f>C54+C55</f>
        <v>335977.79</v>
      </c>
      <c r="D56" s="34">
        <f>D54+D55</f>
        <v>188060.18999999994</v>
      </c>
      <c r="E56" s="34">
        <f>E55+E54</f>
        <v>201209.61</v>
      </c>
      <c r="F56" s="27">
        <f>F55+F54</f>
        <v>111965.82999999996</v>
      </c>
      <c r="G56" s="27">
        <v>96564.73</v>
      </c>
      <c r="H56" s="27">
        <v>146370.87</v>
      </c>
      <c r="I56" s="69">
        <f>I55+I54</f>
        <v>117440.66999999993</v>
      </c>
      <c r="J56" s="69">
        <f>J55+J54</f>
        <v>176784.84999999992</v>
      </c>
      <c r="K56" s="79">
        <f>K55+K54</f>
        <v>258146.46999999991</v>
      </c>
      <c r="L56" s="45"/>
    </row>
    <row r="57" spans="1:14" x14ac:dyDescent="0.25">
      <c r="A57" s="35"/>
      <c r="B57" s="35"/>
      <c r="C57" s="35"/>
      <c r="D57" s="35"/>
      <c r="E57" s="35"/>
      <c r="F57" s="35"/>
      <c r="G57" s="35"/>
      <c r="H57" s="35"/>
      <c r="I57" s="35"/>
      <c r="J57" s="35"/>
      <c r="K57" s="35"/>
      <c r="L57" s="35"/>
    </row>
    <row r="58" spans="1:14" x14ac:dyDescent="0.25">
      <c r="A58" s="35"/>
      <c r="B58" s="35"/>
      <c r="C58" s="75">
        <v>43769</v>
      </c>
      <c r="D58" s="31">
        <v>43799</v>
      </c>
      <c r="E58" s="31">
        <v>43830</v>
      </c>
      <c r="F58" s="31">
        <v>43861</v>
      </c>
      <c r="G58" s="31">
        <v>43890</v>
      </c>
      <c r="H58" s="31">
        <v>43921</v>
      </c>
      <c r="I58" s="31">
        <v>43951</v>
      </c>
      <c r="J58" s="31">
        <v>43982</v>
      </c>
      <c r="K58" s="31">
        <v>44012</v>
      </c>
      <c r="L58" s="31"/>
    </row>
    <row r="59" spans="1:14" x14ac:dyDescent="0.25">
      <c r="A59" s="35"/>
      <c r="B59" s="61"/>
      <c r="C59" s="84" t="s">
        <v>78</v>
      </c>
      <c r="D59" s="84"/>
      <c r="E59" s="84"/>
      <c r="F59" s="84"/>
      <c r="G59" s="84"/>
      <c r="H59" s="84"/>
      <c r="I59" s="61"/>
      <c r="J59" s="61"/>
      <c r="K59" s="61"/>
      <c r="L59" s="61"/>
      <c r="M59" s="43"/>
    </row>
    <row r="60" spans="1:14" x14ac:dyDescent="0.25">
      <c r="A60" s="35"/>
      <c r="B60" s="35"/>
      <c r="C60" s="44">
        <v>43830</v>
      </c>
      <c r="D60" s="34" t="s">
        <v>37</v>
      </c>
      <c r="E60" s="34" t="s">
        <v>39</v>
      </c>
      <c r="F60" s="34" t="s">
        <v>38</v>
      </c>
      <c r="G60" s="34" t="s">
        <v>37</v>
      </c>
      <c r="H60" s="44">
        <v>43861</v>
      </c>
      <c r="I60" s="83"/>
      <c r="J60" s="83"/>
      <c r="K60" s="83"/>
      <c r="L60" s="83"/>
      <c r="M60" s="43"/>
    </row>
    <row r="61" spans="1:14" x14ac:dyDescent="0.25">
      <c r="A61" s="35"/>
      <c r="B61" s="35"/>
      <c r="C61" s="3" t="s">
        <v>35</v>
      </c>
      <c r="D61" s="3">
        <v>31450.47</v>
      </c>
      <c r="E61" s="3">
        <v>23434.66</v>
      </c>
      <c r="F61" s="3">
        <v>40100</v>
      </c>
      <c r="G61" s="3">
        <f>D61+E61-F61</f>
        <v>14785.130000000005</v>
      </c>
      <c r="H61" s="3"/>
      <c r="I61" s="85"/>
      <c r="J61" s="61"/>
      <c r="K61" s="61"/>
      <c r="L61" s="61"/>
      <c r="M61" s="43"/>
    </row>
    <row r="62" spans="1:14" x14ac:dyDescent="0.25">
      <c r="A62" s="35"/>
      <c r="B62" s="35"/>
      <c r="C62" s="3" t="s">
        <v>36</v>
      </c>
      <c r="D62" s="3">
        <v>169759.14</v>
      </c>
      <c r="E62" s="3">
        <v>19288.29</v>
      </c>
      <c r="F62" s="3">
        <v>91866.73</v>
      </c>
      <c r="G62" s="3">
        <f t="shared" ref="G62:G63" si="3">D62+E62-F62</f>
        <v>97180.700000000026</v>
      </c>
      <c r="H62" s="3"/>
      <c r="I62" s="85"/>
      <c r="J62" s="61"/>
      <c r="K62" s="61"/>
      <c r="L62" s="61"/>
      <c r="M62" s="43"/>
    </row>
    <row r="63" spans="1:14" x14ac:dyDescent="0.25">
      <c r="C63" s="1"/>
      <c r="D63" s="3">
        <f>SUM(D61:D62)</f>
        <v>201209.61000000002</v>
      </c>
      <c r="E63" s="37">
        <f>SUM(E61:E62)</f>
        <v>42722.95</v>
      </c>
      <c r="F63" s="3">
        <f>SUM(F61:F62)</f>
        <v>131966.72999999998</v>
      </c>
      <c r="G63" s="27">
        <f t="shared" si="3"/>
        <v>111965.83000000002</v>
      </c>
      <c r="H63" s="1"/>
      <c r="I63" s="61"/>
      <c r="J63" s="43"/>
      <c r="K63" s="43"/>
      <c r="L63" s="43"/>
      <c r="M63" s="43"/>
    </row>
    <row r="64" spans="1:14" x14ac:dyDescent="0.25">
      <c r="C64" s="86"/>
      <c r="D64" s="87"/>
      <c r="E64" s="86"/>
      <c r="F64" s="86"/>
      <c r="G64" s="86"/>
      <c r="H64" s="86"/>
      <c r="I64" s="43"/>
      <c r="J64" s="43"/>
      <c r="K64" s="43"/>
      <c r="L64" s="43"/>
      <c r="M64" s="43"/>
    </row>
    <row r="65" spans="3:13" x14ac:dyDescent="0.25">
      <c r="C65" s="44">
        <v>43861</v>
      </c>
      <c r="D65" s="34" t="s">
        <v>37</v>
      </c>
      <c r="E65" s="34" t="s">
        <v>39</v>
      </c>
      <c r="F65" s="34" t="s">
        <v>38</v>
      </c>
      <c r="G65" s="34" t="s">
        <v>37</v>
      </c>
      <c r="H65" s="44">
        <v>43890</v>
      </c>
      <c r="I65" s="83"/>
      <c r="J65" s="83"/>
      <c r="K65" s="83"/>
      <c r="L65" s="83"/>
      <c r="M65" s="43"/>
    </row>
    <row r="66" spans="3:13" x14ac:dyDescent="0.25">
      <c r="C66" s="3" t="s">
        <v>35</v>
      </c>
      <c r="D66" s="3">
        <v>14785.13</v>
      </c>
      <c r="E66" s="3">
        <v>6120</v>
      </c>
      <c r="F66" s="3">
        <v>10875</v>
      </c>
      <c r="G66" s="3">
        <f>D66+E66-F66</f>
        <v>10030.129999999997</v>
      </c>
      <c r="H66" s="3"/>
      <c r="I66" s="85"/>
      <c r="J66" s="61"/>
      <c r="K66" s="61"/>
      <c r="L66" s="61"/>
      <c r="M66" s="43"/>
    </row>
    <row r="67" spans="3:13" x14ac:dyDescent="0.25">
      <c r="C67" s="3" t="s">
        <v>36</v>
      </c>
      <c r="D67" s="3">
        <v>97180.7</v>
      </c>
      <c r="E67" s="3">
        <v>26747.72</v>
      </c>
      <c r="F67" s="3">
        <v>37393.82</v>
      </c>
      <c r="G67" s="3">
        <f t="shared" ref="G67" si="4">D67+E67-F67</f>
        <v>86534.6</v>
      </c>
      <c r="H67" s="3"/>
      <c r="I67" s="85"/>
      <c r="J67" s="61"/>
      <c r="K67" s="61"/>
      <c r="L67" s="61"/>
      <c r="M67" s="43"/>
    </row>
    <row r="68" spans="3:13" x14ac:dyDescent="0.25">
      <c r="C68" s="1"/>
      <c r="D68" s="27">
        <f>SUM(D66:D67)</f>
        <v>111965.83</v>
      </c>
      <c r="E68" s="37">
        <f>SUM(E66:E67)</f>
        <v>32867.72</v>
      </c>
      <c r="F68" s="3">
        <f>SUM(F66:F67)</f>
        <v>48268.82</v>
      </c>
      <c r="G68" s="27">
        <f>SUM(G66:G67)</f>
        <v>96564.73000000001</v>
      </c>
      <c r="H68" s="1"/>
      <c r="I68" s="61"/>
      <c r="J68" s="43"/>
      <c r="K68" s="43"/>
      <c r="L68" s="43"/>
      <c r="M68" s="43"/>
    </row>
    <row r="69" spans="3:13" x14ac:dyDescent="0.25">
      <c r="C69" s="86"/>
      <c r="D69" s="86"/>
      <c r="E69" s="86"/>
      <c r="F69" s="86"/>
      <c r="G69" s="86"/>
      <c r="H69" s="86"/>
      <c r="I69" s="43"/>
      <c r="J69" s="43"/>
      <c r="K69" s="43"/>
      <c r="L69" s="43"/>
      <c r="M69" s="43"/>
    </row>
    <row r="70" spans="3:13" x14ac:dyDescent="0.25">
      <c r="C70" s="44">
        <v>43890</v>
      </c>
      <c r="D70" s="34" t="s">
        <v>37</v>
      </c>
      <c r="E70" s="34" t="s">
        <v>39</v>
      </c>
      <c r="F70" s="34" t="s">
        <v>38</v>
      </c>
      <c r="G70" s="34" t="s">
        <v>37</v>
      </c>
      <c r="H70" s="44">
        <v>43921</v>
      </c>
      <c r="I70" s="83"/>
      <c r="J70" s="83"/>
      <c r="K70" s="83"/>
      <c r="L70" s="83"/>
      <c r="M70" s="43"/>
    </row>
    <row r="71" spans="3:13" x14ac:dyDescent="0.25">
      <c r="C71" s="3" t="s">
        <v>35</v>
      </c>
      <c r="D71" s="3">
        <v>10030.129999999999</v>
      </c>
      <c r="E71" s="3">
        <v>52251.72</v>
      </c>
      <c r="F71" s="3">
        <v>10875</v>
      </c>
      <c r="G71" s="3">
        <v>51406.85</v>
      </c>
      <c r="H71" s="3"/>
      <c r="I71" s="85"/>
      <c r="J71" s="61"/>
      <c r="K71" s="61"/>
      <c r="L71" s="61"/>
      <c r="M71" s="43"/>
    </row>
    <row r="72" spans="3:13" x14ac:dyDescent="0.25">
      <c r="C72" s="3" t="s">
        <v>36</v>
      </c>
      <c r="D72" s="3">
        <v>86534.6</v>
      </c>
      <c r="E72" s="3">
        <v>70351.45</v>
      </c>
      <c r="F72" s="3">
        <v>61922.03</v>
      </c>
      <c r="G72" s="3">
        <v>94964.02</v>
      </c>
      <c r="H72" s="3"/>
      <c r="I72" s="85"/>
      <c r="J72" s="61"/>
      <c r="K72" s="61"/>
      <c r="L72" s="61"/>
      <c r="M72" s="43"/>
    </row>
    <row r="73" spans="3:13" x14ac:dyDescent="0.25">
      <c r="C73" s="1"/>
      <c r="D73" s="27">
        <f>SUM(D71:D72)</f>
        <v>96564.73000000001</v>
      </c>
      <c r="E73" s="37">
        <f>SUM(E71:E72)</f>
        <v>122603.17</v>
      </c>
      <c r="F73" s="3">
        <f>SUM(F71:F72)</f>
        <v>72797.03</v>
      </c>
      <c r="G73" s="27">
        <f>SUM(G71:G72)</f>
        <v>146370.87</v>
      </c>
      <c r="H73" s="1"/>
      <c r="I73" s="61"/>
      <c r="J73" s="43"/>
      <c r="K73" s="43"/>
      <c r="L73" s="43"/>
      <c r="M73" s="43"/>
    </row>
    <row r="74" spans="3:13" x14ac:dyDescent="0.25">
      <c r="C74" s="86"/>
      <c r="D74" s="86"/>
      <c r="E74" s="86"/>
      <c r="F74" s="86"/>
      <c r="G74" s="86"/>
      <c r="H74" s="86"/>
      <c r="I74" s="43"/>
      <c r="J74" s="43"/>
      <c r="K74" s="43"/>
      <c r="L74" s="43"/>
      <c r="M74" s="43"/>
    </row>
    <row r="75" spans="3:13" x14ac:dyDescent="0.25">
      <c r="C75" s="44">
        <v>43921</v>
      </c>
      <c r="D75" s="34" t="s">
        <v>37</v>
      </c>
      <c r="E75" s="34" t="s">
        <v>39</v>
      </c>
      <c r="F75" s="34" t="s">
        <v>38</v>
      </c>
      <c r="G75" s="34" t="s">
        <v>37</v>
      </c>
      <c r="H75" s="44">
        <v>43951</v>
      </c>
      <c r="I75" s="83"/>
      <c r="J75" s="83"/>
      <c r="K75" s="83"/>
      <c r="L75" s="83"/>
      <c r="M75" s="43"/>
    </row>
    <row r="76" spans="3:13" x14ac:dyDescent="0.25">
      <c r="C76" s="3" t="s">
        <v>35</v>
      </c>
      <c r="D76" s="3">
        <v>51403.85</v>
      </c>
      <c r="E76" s="3">
        <v>3065</v>
      </c>
      <c r="F76" s="3">
        <v>10875</v>
      </c>
      <c r="G76" s="3">
        <v>43596.85</v>
      </c>
      <c r="H76" s="3"/>
      <c r="I76" s="85"/>
      <c r="J76" s="61"/>
      <c r="K76" s="61"/>
      <c r="L76" s="61"/>
      <c r="M76" s="43"/>
    </row>
    <row r="77" spans="3:13" x14ac:dyDescent="0.25">
      <c r="C77" s="3" t="s">
        <v>36</v>
      </c>
      <c r="D77" s="3">
        <v>94964.02</v>
      </c>
      <c r="E77" s="3">
        <v>15340</v>
      </c>
      <c r="F77" s="3">
        <v>36460.199999999997</v>
      </c>
      <c r="G77" s="3">
        <v>73843.820000000007</v>
      </c>
      <c r="H77" s="3"/>
      <c r="I77" s="85"/>
      <c r="J77" s="61"/>
      <c r="K77" s="61"/>
      <c r="L77" s="61"/>
      <c r="M77" s="43"/>
    </row>
    <row r="78" spans="3:13" x14ac:dyDescent="0.25">
      <c r="C78" s="1"/>
      <c r="D78" s="27">
        <f>SUM(D76:D77)</f>
        <v>146367.87</v>
      </c>
      <c r="E78" s="37">
        <f>SUM(E76:E77)</f>
        <v>18405</v>
      </c>
      <c r="F78" s="3">
        <f>SUM(F76:F77)</f>
        <v>47335.199999999997</v>
      </c>
      <c r="G78" s="27">
        <f>SUM(G76:G77)</f>
        <v>117440.67000000001</v>
      </c>
      <c r="H78" s="1"/>
      <c r="I78" s="61"/>
      <c r="J78" s="43"/>
      <c r="K78" s="43"/>
      <c r="L78" s="43"/>
      <c r="M78" s="43"/>
    </row>
    <row r="79" spans="3:13" x14ac:dyDescent="0.25">
      <c r="C79" s="86"/>
      <c r="D79" s="86"/>
      <c r="E79" s="86"/>
      <c r="F79" s="86"/>
      <c r="G79" s="86"/>
      <c r="H79" s="86"/>
      <c r="I79" s="43"/>
      <c r="J79" s="43"/>
      <c r="K79" s="43"/>
      <c r="L79" s="43"/>
      <c r="M79" s="43"/>
    </row>
    <row r="80" spans="3:13" x14ac:dyDescent="0.25">
      <c r="C80" s="44">
        <v>43951</v>
      </c>
      <c r="D80" s="34" t="s">
        <v>37</v>
      </c>
      <c r="E80" s="34" t="s">
        <v>39</v>
      </c>
      <c r="F80" s="34" t="s">
        <v>38</v>
      </c>
      <c r="G80" s="34" t="s">
        <v>37</v>
      </c>
      <c r="H80" s="44">
        <v>43982</v>
      </c>
      <c r="I80" s="83"/>
      <c r="J80" s="83"/>
      <c r="K80" s="83"/>
      <c r="L80" s="83"/>
      <c r="M80" s="43"/>
    </row>
    <row r="81" spans="3:13" x14ac:dyDescent="0.25">
      <c r="C81" s="3" t="s">
        <v>35</v>
      </c>
      <c r="D81" s="3">
        <v>43596.85</v>
      </c>
      <c r="E81" s="3">
        <v>24606.7</v>
      </c>
      <c r="F81" s="3">
        <v>13097.32</v>
      </c>
      <c r="G81" s="3">
        <v>55106.23</v>
      </c>
      <c r="H81" s="3"/>
      <c r="I81" s="85"/>
      <c r="J81" s="61"/>
      <c r="K81" s="61"/>
      <c r="L81" s="61"/>
      <c r="M81" s="43"/>
    </row>
    <row r="82" spans="3:13" x14ac:dyDescent="0.25">
      <c r="C82" s="3" t="s">
        <v>36</v>
      </c>
      <c r="D82" s="3">
        <v>73843.820000000007</v>
      </c>
      <c r="E82" s="3">
        <v>80720</v>
      </c>
      <c r="F82" s="3">
        <v>32885.199999999997</v>
      </c>
      <c r="G82" s="3">
        <v>121678.62</v>
      </c>
      <c r="H82" s="3"/>
      <c r="I82" s="85"/>
      <c r="J82" s="61"/>
      <c r="K82" s="61"/>
      <c r="L82" s="61"/>
      <c r="M82" s="43"/>
    </row>
    <row r="83" spans="3:13" x14ac:dyDescent="0.25">
      <c r="C83" s="1"/>
      <c r="D83" s="27">
        <f>SUM(D81:D82)</f>
        <v>117440.67000000001</v>
      </c>
      <c r="E83" s="37">
        <f>SUM(E81:E82)</f>
        <v>105326.7</v>
      </c>
      <c r="F83" s="3">
        <f>SUM(F81:F82)</f>
        <v>45982.52</v>
      </c>
      <c r="G83" s="27">
        <f>SUM(G81:G82)</f>
        <v>176784.85</v>
      </c>
      <c r="H83" s="1"/>
      <c r="I83" s="61"/>
      <c r="J83" s="43"/>
      <c r="K83" s="43"/>
      <c r="L83" s="43"/>
      <c r="M83" s="43"/>
    </row>
    <row r="84" spans="3:13" x14ac:dyDescent="0.25">
      <c r="C84" s="86"/>
      <c r="D84" s="86"/>
      <c r="E84" s="86"/>
      <c r="F84" s="86"/>
      <c r="G84" s="86"/>
      <c r="H84" s="86"/>
      <c r="I84" s="43"/>
      <c r="J84" s="43"/>
      <c r="K84" s="43"/>
      <c r="L84" s="43"/>
      <c r="M84" s="43"/>
    </row>
    <row r="85" spans="3:13" x14ac:dyDescent="0.25">
      <c r="C85" s="44">
        <v>43982</v>
      </c>
      <c r="D85" s="34" t="s">
        <v>37</v>
      </c>
      <c r="E85" s="34" t="s">
        <v>39</v>
      </c>
      <c r="F85" s="34" t="s">
        <v>38</v>
      </c>
      <c r="G85" s="34" t="s">
        <v>37</v>
      </c>
      <c r="H85" s="44">
        <v>44012</v>
      </c>
      <c r="I85" s="83"/>
      <c r="J85" s="83"/>
      <c r="K85" s="83"/>
      <c r="L85" s="83"/>
      <c r="M85" s="43"/>
    </row>
    <row r="86" spans="3:13" x14ac:dyDescent="0.25">
      <c r="C86" s="3" t="s">
        <v>35</v>
      </c>
      <c r="D86" s="3">
        <v>55106.23</v>
      </c>
      <c r="E86" s="3">
        <v>59320.84</v>
      </c>
      <c r="F86" s="3">
        <v>10875</v>
      </c>
      <c r="G86" s="3">
        <f>D86+E86-F86</f>
        <v>103552.07</v>
      </c>
      <c r="H86" s="3"/>
      <c r="I86" s="85"/>
      <c r="J86" s="61"/>
      <c r="K86" s="61"/>
      <c r="L86" s="61"/>
      <c r="M86" s="43"/>
    </row>
    <row r="87" spans="3:13" x14ac:dyDescent="0.25">
      <c r="C87" s="3" t="s">
        <v>36</v>
      </c>
      <c r="D87" s="3">
        <v>121678.62</v>
      </c>
      <c r="E87" s="3">
        <v>77033</v>
      </c>
      <c r="F87" s="3">
        <v>44117.22</v>
      </c>
      <c r="G87" s="3">
        <f>D87+E87-F87</f>
        <v>154594.4</v>
      </c>
      <c r="H87" s="3"/>
      <c r="I87" s="85"/>
      <c r="J87" s="61"/>
      <c r="K87" s="61"/>
      <c r="L87" s="61"/>
      <c r="M87" s="43"/>
    </row>
    <row r="88" spans="3:13" x14ac:dyDescent="0.25">
      <c r="C88" s="1"/>
      <c r="D88" s="27">
        <f>SUM(D86:D87)</f>
        <v>176784.85</v>
      </c>
      <c r="E88" s="37">
        <f>SUM(E86:E87)</f>
        <v>136353.84</v>
      </c>
      <c r="F88" s="3">
        <f>SUM(F86:F87)</f>
        <v>54992.22</v>
      </c>
      <c r="G88" s="82">
        <f>SUM(G86:G87)</f>
        <v>258146.47</v>
      </c>
      <c r="H88" s="1"/>
      <c r="I88" s="61"/>
      <c r="J88" s="43"/>
      <c r="K88" s="43"/>
      <c r="L88" s="61">
        <f>G88-K56</f>
        <v>0</v>
      </c>
      <c r="M88" s="43"/>
    </row>
    <row r="89" spans="3:13" x14ac:dyDescent="0.25">
      <c r="I89" s="43"/>
      <c r="J89" s="43"/>
      <c r="K89" s="43"/>
      <c r="L89" s="43"/>
      <c r="M89" s="43"/>
    </row>
    <row r="90" spans="3:13" x14ac:dyDescent="0.25">
      <c r="I90" s="43"/>
      <c r="J90" s="43"/>
      <c r="K90" s="43"/>
      <c r="L90" s="43"/>
      <c r="M90" s="43"/>
    </row>
  </sheetData>
  <mergeCells count="5">
    <mergeCell ref="A8:A13"/>
    <mergeCell ref="C5:K5"/>
    <mergeCell ref="A15:A27"/>
    <mergeCell ref="A35:A45"/>
    <mergeCell ref="C59:H59"/>
  </mergeCells>
  <pageMargins left="0.31496062992125984" right="0.31496062992125984" top="0.15748031496062992" bottom="0.35433070866141736" header="0.31496062992125984" footer="0.31496062992125984"/>
  <pageSetup paperSize="9" scale="53" orientation="landscape" horizontalDpi="4294967295" r:id="rId1"/>
  <ignoredErrors>
    <ignoredError sqref="G33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3"/>
  <sheetViews>
    <sheetView topLeftCell="A4" workbookViewId="0">
      <selection activeCell="N19" sqref="N19"/>
    </sheetView>
  </sheetViews>
  <sheetFormatPr defaultRowHeight="15" x14ac:dyDescent="0.25"/>
  <cols>
    <col min="1" max="1" width="13.7109375" customWidth="1"/>
    <col min="2" max="2" width="36.85546875" customWidth="1"/>
    <col min="3" max="3" width="12" customWidth="1"/>
    <col min="4" max="4" width="11.140625" customWidth="1"/>
    <col min="5" max="11" width="10.140625" bestFit="1" customWidth="1"/>
    <col min="12" max="12" width="11.5703125" customWidth="1"/>
  </cols>
  <sheetData>
    <row r="1" spans="1:12" ht="15.75" x14ac:dyDescent="0.25">
      <c r="B1" s="32" t="s">
        <v>65</v>
      </c>
      <c r="C1" s="32"/>
      <c r="D1" s="32"/>
      <c r="E1" s="32"/>
      <c r="F1" s="32"/>
    </row>
    <row r="2" spans="1:12" x14ac:dyDescent="0.25">
      <c r="B2" s="5"/>
      <c r="C2" s="5"/>
      <c r="D2" s="5"/>
      <c r="E2" s="5"/>
      <c r="F2" s="5"/>
    </row>
    <row r="3" spans="1:12" x14ac:dyDescent="0.25">
      <c r="C3" s="4" t="s">
        <v>12</v>
      </c>
      <c r="D3" s="5"/>
      <c r="E3" s="5"/>
      <c r="F3" s="4" t="s">
        <v>11</v>
      </c>
      <c r="G3" s="5"/>
      <c r="H3" s="5"/>
      <c r="I3" s="5"/>
      <c r="J3" s="5"/>
      <c r="K3" s="5"/>
    </row>
    <row r="4" spans="1:12" x14ac:dyDescent="0.25">
      <c r="C4" s="6" t="s">
        <v>7</v>
      </c>
      <c r="D4" s="6" t="s">
        <v>8</v>
      </c>
      <c r="E4" s="6" t="s">
        <v>9</v>
      </c>
      <c r="F4" s="6" t="s">
        <v>10</v>
      </c>
      <c r="G4" s="6" t="s">
        <v>13</v>
      </c>
      <c r="H4" s="6" t="s">
        <v>14</v>
      </c>
      <c r="I4" s="6" t="s">
        <v>15</v>
      </c>
      <c r="J4" s="6" t="s">
        <v>16</v>
      </c>
      <c r="K4" s="6" t="s">
        <v>17</v>
      </c>
      <c r="L4" s="25" t="s">
        <v>29</v>
      </c>
    </row>
    <row r="5" spans="1:12" x14ac:dyDescent="0.25">
      <c r="A5" s="7" t="s">
        <v>1</v>
      </c>
      <c r="B5" s="13" t="s">
        <v>0</v>
      </c>
      <c r="C5" s="77" t="s">
        <v>4</v>
      </c>
      <c r="D5" s="77"/>
      <c r="E5" s="77"/>
      <c r="F5" s="77"/>
      <c r="G5" s="77"/>
      <c r="H5" s="77"/>
      <c r="I5" s="77"/>
      <c r="J5" s="77"/>
      <c r="K5" s="77"/>
      <c r="L5" s="26"/>
    </row>
    <row r="6" spans="1:12" x14ac:dyDescent="0.25">
      <c r="A6" s="20">
        <v>43738</v>
      </c>
      <c r="B6" s="14"/>
      <c r="C6" s="1"/>
      <c r="D6" s="1"/>
      <c r="E6" s="1"/>
      <c r="F6" s="1"/>
      <c r="G6" s="1"/>
      <c r="H6" s="1"/>
      <c r="I6" s="1"/>
      <c r="J6" s="1"/>
      <c r="K6" s="1"/>
      <c r="L6" s="26"/>
    </row>
    <row r="7" spans="1:12" x14ac:dyDescent="0.25">
      <c r="A7" s="2">
        <v>541262.4</v>
      </c>
      <c r="B7" s="14"/>
      <c r="C7" s="1"/>
      <c r="D7" s="1"/>
      <c r="E7" s="1"/>
      <c r="F7" s="1"/>
      <c r="G7" s="1"/>
      <c r="H7" s="1"/>
      <c r="I7" s="1"/>
      <c r="J7" s="1"/>
      <c r="K7" s="1"/>
      <c r="L7" s="26"/>
    </row>
    <row r="8" spans="1:12" ht="30" customHeight="1" x14ac:dyDescent="0.25">
      <c r="A8" s="78" t="s">
        <v>2</v>
      </c>
      <c r="B8" s="15" t="s">
        <v>30</v>
      </c>
      <c r="C8" s="3">
        <v>18626.73</v>
      </c>
      <c r="D8" s="3"/>
      <c r="E8" s="3"/>
      <c r="F8" s="3">
        <v>18626.73</v>
      </c>
      <c r="G8" s="3">
        <v>0</v>
      </c>
      <c r="H8" s="3">
        <v>0</v>
      </c>
      <c r="I8" s="3">
        <v>0</v>
      </c>
      <c r="J8" s="3">
        <v>0</v>
      </c>
      <c r="K8" s="3">
        <v>11232.02</v>
      </c>
      <c r="L8" s="27">
        <f>SUM(C8:K8)</f>
        <v>48485.479999999996</v>
      </c>
    </row>
    <row r="9" spans="1:12" x14ac:dyDescent="0.25">
      <c r="A9" s="78"/>
      <c r="B9" s="14" t="s">
        <v>43</v>
      </c>
      <c r="C9" s="3"/>
      <c r="D9" s="3"/>
      <c r="E9" s="3">
        <v>72100</v>
      </c>
      <c r="F9" s="3"/>
      <c r="G9" s="3">
        <v>0</v>
      </c>
      <c r="H9" s="3">
        <v>0</v>
      </c>
      <c r="I9" s="3">
        <v>0</v>
      </c>
      <c r="J9" s="3">
        <v>0</v>
      </c>
      <c r="K9" s="3">
        <v>0</v>
      </c>
      <c r="L9" s="27">
        <f t="shared" ref="L9:L26" si="0">SUM(C9:K9)</f>
        <v>72100</v>
      </c>
    </row>
    <row r="10" spans="1:12" x14ac:dyDescent="0.25">
      <c r="A10" s="78"/>
      <c r="B10" s="14"/>
      <c r="C10" s="3"/>
      <c r="D10" s="3"/>
      <c r="E10" s="3"/>
      <c r="F10" s="3"/>
      <c r="G10" s="3"/>
      <c r="H10" s="3">
        <v>0</v>
      </c>
      <c r="I10" s="3">
        <v>0</v>
      </c>
      <c r="J10" s="3">
        <v>0</v>
      </c>
      <c r="K10" s="3">
        <v>0</v>
      </c>
      <c r="L10" s="27">
        <f t="shared" si="0"/>
        <v>0</v>
      </c>
    </row>
    <row r="11" spans="1:12" x14ac:dyDescent="0.25">
      <c r="A11" s="78"/>
      <c r="B11" s="14"/>
      <c r="C11" s="3"/>
      <c r="D11" s="3"/>
      <c r="E11" s="3"/>
      <c r="F11" s="3"/>
      <c r="G11" s="3"/>
      <c r="H11" s="3">
        <v>0</v>
      </c>
      <c r="I11" s="3">
        <v>0</v>
      </c>
      <c r="J11" s="3">
        <v>0</v>
      </c>
      <c r="K11" s="3">
        <v>0</v>
      </c>
      <c r="L11" s="27">
        <f t="shared" si="0"/>
        <v>0</v>
      </c>
    </row>
    <row r="12" spans="1:12" x14ac:dyDescent="0.25">
      <c r="A12" s="78"/>
      <c r="B12" s="14"/>
      <c r="C12" s="3"/>
      <c r="D12" s="3"/>
      <c r="E12" s="3"/>
      <c r="F12" s="3"/>
      <c r="G12" s="3"/>
      <c r="H12" s="3">
        <v>0</v>
      </c>
      <c r="I12" s="3">
        <v>0</v>
      </c>
      <c r="J12" s="3">
        <v>0</v>
      </c>
      <c r="K12" s="3">
        <v>0</v>
      </c>
      <c r="L12" s="27">
        <f t="shared" si="0"/>
        <v>0</v>
      </c>
    </row>
    <row r="13" spans="1:12" x14ac:dyDescent="0.25">
      <c r="A13" s="11" t="s">
        <v>6</v>
      </c>
      <c r="B13" s="16"/>
      <c r="C13" s="12">
        <f>SUM(C8:C12)</f>
        <v>18626.73</v>
      </c>
      <c r="D13" s="12">
        <f t="shared" ref="D13:K13" si="1">SUM(D8:D12)</f>
        <v>0</v>
      </c>
      <c r="E13" s="12">
        <f t="shared" si="1"/>
        <v>72100</v>
      </c>
      <c r="F13" s="12">
        <f t="shared" si="1"/>
        <v>18626.73</v>
      </c>
      <c r="G13" s="12">
        <f t="shared" si="1"/>
        <v>0</v>
      </c>
      <c r="H13" s="12">
        <v>0</v>
      </c>
      <c r="I13" s="12">
        <v>0</v>
      </c>
      <c r="J13" s="12">
        <v>0</v>
      </c>
      <c r="K13" s="12">
        <f t="shared" si="1"/>
        <v>11232.02</v>
      </c>
      <c r="L13" s="28">
        <f>SUM(L8:L12)</f>
        <v>120585.48</v>
      </c>
    </row>
    <row r="14" spans="1:12" x14ac:dyDescent="0.25">
      <c r="A14" s="78" t="s">
        <v>23</v>
      </c>
      <c r="B14" s="14" t="s">
        <v>18</v>
      </c>
      <c r="C14" s="3">
        <v>4092.68</v>
      </c>
      <c r="D14" s="3"/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27">
        <f t="shared" si="0"/>
        <v>4092.68</v>
      </c>
    </row>
    <row r="15" spans="1:12" x14ac:dyDescent="0.25">
      <c r="A15" s="78"/>
      <c r="B15" s="14" t="s">
        <v>19</v>
      </c>
      <c r="C15" s="3">
        <v>19549.86</v>
      </c>
      <c r="D15" s="3"/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27">
        <f t="shared" si="0"/>
        <v>19549.86</v>
      </c>
    </row>
    <row r="16" spans="1:12" x14ac:dyDescent="0.25">
      <c r="A16" s="78"/>
      <c r="B16" s="14" t="s">
        <v>20</v>
      </c>
      <c r="C16" s="3">
        <v>1689.55</v>
      </c>
      <c r="D16" s="3"/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27">
        <f t="shared" si="0"/>
        <v>1689.55</v>
      </c>
    </row>
    <row r="17" spans="1:12" x14ac:dyDescent="0.25">
      <c r="A17" s="78"/>
      <c r="B17" s="14" t="s">
        <v>33</v>
      </c>
      <c r="C17" s="3">
        <v>617.66999999999996</v>
      </c>
      <c r="D17" s="3"/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27">
        <f t="shared" si="0"/>
        <v>617.66999999999996</v>
      </c>
    </row>
    <row r="18" spans="1:12" x14ac:dyDescent="0.25">
      <c r="A18" s="78"/>
      <c r="B18" s="14" t="s">
        <v>21</v>
      </c>
      <c r="C18" s="3">
        <v>3408.75</v>
      </c>
      <c r="D18" s="3"/>
      <c r="E18" s="3">
        <v>9298.75</v>
      </c>
      <c r="F18" s="3">
        <v>2145.4699999999998</v>
      </c>
      <c r="G18" s="3">
        <v>0</v>
      </c>
      <c r="H18" s="3">
        <v>0</v>
      </c>
      <c r="I18" s="3">
        <v>0</v>
      </c>
      <c r="J18" s="3">
        <v>0</v>
      </c>
      <c r="K18" s="3">
        <v>3825</v>
      </c>
      <c r="L18" s="27">
        <f t="shared" si="0"/>
        <v>18677.97</v>
      </c>
    </row>
    <row r="19" spans="1:12" x14ac:dyDescent="0.25">
      <c r="A19" s="78"/>
      <c r="B19" s="14" t="s">
        <v>34</v>
      </c>
      <c r="C19" s="3">
        <v>1029.44</v>
      </c>
      <c r="D19" s="3"/>
      <c r="E19" s="3">
        <v>2808.22</v>
      </c>
      <c r="F19" s="3">
        <v>648</v>
      </c>
      <c r="G19" s="3">
        <v>0</v>
      </c>
      <c r="H19" s="3">
        <v>0</v>
      </c>
      <c r="I19" s="3">
        <v>0</v>
      </c>
      <c r="J19" s="3">
        <v>0</v>
      </c>
      <c r="K19" s="3">
        <v>1155.1500000000001</v>
      </c>
      <c r="L19" s="27">
        <f t="shared" si="0"/>
        <v>5640.8099999999995</v>
      </c>
    </row>
    <row r="20" spans="1:12" x14ac:dyDescent="0.25">
      <c r="A20" s="78"/>
      <c r="B20" s="14" t="s">
        <v>22</v>
      </c>
      <c r="C20" s="3">
        <v>545.4</v>
      </c>
      <c r="D20" s="3"/>
      <c r="E20" s="3">
        <v>1487.8</v>
      </c>
      <c r="F20" s="3">
        <v>343.27</v>
      </c>
      <c r="G20" s="3">
        <v>0</v>
      </c>
      <c r="H20" s="3">
        <v>0</v>
      </c>
      <c r="I20" s="3">
        <v>0</v>
      </c>
      <c r="J20" s="3">
        <v>0</v>
      </c>
      <c r="K20" s="3">
        <v>612</v>
      </c>
      <c r="L20" s="27">
        <f t="shared" si="0"/>
        <v>2988.47</v>
      </c>
    </row>
    <row r="21" spans="1:12" ht="30" customHeight="1" x14ac:dyDescent="0.25">
      <c r="A21" s="78"/>
      <c r="B21" s="15" t="s">
        <v>42</v>
      </c>
      <c r="C21" s="3">
        <v>24027.47</v>
      </c>
      <c r="D21" s="3"/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27">
        <f t="shared" si="0"/>
        <v>24027.47</v>
      </c>
    </row>
    <row r="22" spans="1:12" ht="30" x14ac:dyDescent="0.25">
      <c r="A22" s="78"/>
      <c r="B22" s="36" t="s">
        <v>41</v>
      </c>
      <c r="C22" s="3"/>
      <c r="D22" s="3">
        <v>7148.88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27">
        <f t="shared" si="0"/>
        <v>7148.88</v>
      </c>
    </row>
    <row r="23" spans="1:12" x14ac:dyDescent="0.25">
      <c r="A23" s="78"/>
      <c r="B23" s="14" t="s">
        <v>50</v>
      </c>
      <c r="C23" s="3"/>
      <c r="D23" s="3"/>
      <c r="E23" s="3"/>
      <c r="F23" s="3">
        <v>137.31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27">
        <f t="shared" si="0"/>
        <v>137.31</v>
      </c>
    </row>
    <row r="24" spans="1:12" x14ac:dyDescent="0.25">
      <c r="A24" s="78"/>
      <c r="B24" s="14" t="s">
        <v>52</v>
      </c>
      <c r="C24" s="3"/>
      <c r="D24" s="3"/>
      <c r="E24" s="3"/>
      <c r="F24" s="3">
        <v>432.53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27">
        <f t="shared" si="0"/>
        <v>432.53</v>
      </c>
    </row>
    <row r="25" spans="1:12" x14ac:dyDescent="0.25">
      <c r="A25" s="78"/>
      <c r="B25" s="14" t="s">
        <v>53</v>
      </c>
      <c r="C25" s="3"/>
      <c r="D25" s="3"/>
      <c r="E25" s="3"/>
      <c r="F25" s="3">
        <v>317.19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27">
        <f t="shared" si="0"/>
        <v>317.19</v>
      </c>
    </row>
    <row r="26" spans="1:12" x14ac:dyDescent="0.25">
      <c r="A26" s="78"/>
      <c r="B26" s="14"/>
      <c r="C26" s="3"/>
      <c r="D26" s="3"/>
      <c r="E26" s="3"/>
      <c r="F26" s="3"/>
      <c r="G26" s="3"/>
      <c r="H26" s="3"/>
      <c r="I26" s="3"/>
      <c r="J26" s="3"/>
      <c r="K26" s="3"/>
      <c r="L26" s="27">
        <f t="shared" si="0"/>
        <v>0</v>
      </c>
    </row>
    <row r="27" spans="1:12" x14ac:dyDescent="0.25">
      <c r="A27" s="11" t="s">
        <v>6</v>
      </c>
      <c r="B27" s="17"/>
      <c r="C27" s="10">
        <f>SUM(C14:C26)</f>
        <v>54960.82</v>
      </c>
      <c r="D27" s="10">
        <f t="shared" ref="D27:K27" si="2">SUM(D14:D26)</f>
        <v>7148.88</v>
      </c>
      <c r="E27" s="10">
        <f>SUM(E14:E26)</f>
        <v>13594.769999999999</v>
      </c>
      <c r="F27" s="10">
        <f>SUM(F14:F26)</f>
        <v>4023.77</v>
      </c>
      <c r="G27" s="10">
        <f t="shared" si="2"/>
        <v>0</v>
      </c>
      <c r="H27" s="10">
        <f t="shared" si="2"/>
        <v>0</v>
      </c>
      <c r="I27" s="10">
        <f t="shared" si="2"/>
        <v>0</v>
      </c>
      <c r="J27" s="10">
        <f t="shared" si="2"/>
        <v>0</v>
      </c>
      <c r="K27" s="10">
        <f t="shared" si="2"/>
        <v>5592.15</v>
      </c>
      <c r="L27" s="28">
        <f>SUM(L14:L26)</f>
        <v>85320.39</v>
      </c>
    </row>
    <row r="28" spans="1:12" x14ac:dyDescent="0.25">
      <c r="A28" s="21" t="s">
        <v>24</v>
      </c>
      <c r="B28" s="18"/>
      <c r="C28" s="8">
        <f>C13+C27</f>
        <v>73587.55</v>
      </c>
      <c r="D28" s="8">
        <f t="shared" ref="D28:K28" si="3">D13+D27</f>
        <v>7148.88</v>
      </c>
      <c r="E28" s="8">
        <f t="shared" si="3"/>
        <v>85694.77</v>
      </c>
      <c r="F28" s="8">
        <f t="shared" si="3"/>
        <v>22650.5</v>
      </c>
      <c r="G28" s="8">
        <f t="shared" si="3"/>
        <v>0</v>
      </c>
      <c r="H28" s="8">
        <f t="shared" si="3"/>
        <v>0</v>
      </c>
      <c r="I28" s="8">
        <f t="shared" si="3"/>
        <v>0</v>
      </c>
      <c r="J28" s="8">
        <f t="shared" si="3"/>
        <v>0</v>
      </c>
      <c r="K28" s="8">
        <f t="shared" si="3"/>
        <v>16824.169999999998</v>
      </c>
      <c r="L28" s="29">
        <f>L13+L27</f>
        <v>205905.87</v>
      </c>
    </row>
    <row r="29" spans="1:12" x14ac:dyDescent="0.25">
      <c r="A29" s="78" t="s">
        <v>28</v>
      </c>
      <c r="B29" s="14"/>
      <c r="C29" s="3"/>
      <c r="D29" s="3"/>
      <c r="E29" s="3"/>
      <c r="F29" s="3"/>
      <c r="G29" s="3"/>
      <c r="H29" s="3"/>
      <c r="I29" s="3"/>
      <c r="J29" s="3"/>
      <c r="K29" s="3"/>
      <c r="L29" s="27">
        <f t="shared" ref="L29:L30" si="4">SUM(C29:K29)</f>
        <v>0</v>
      </c>
    </row>
    <row r="30" spans="1:12" x14ac:dyDescent="0.25">
      <c r="A30" s="78"/>
      <c r="B30" s="14"/>
      <c r="C30" s="3"/>
      <c r="D30" s="3"/>
      <c r="E30" s="3"/>
      <c r="F30" s="3"/>
      <c r="G30" s="3"/>
      <c r="H30" s="3"/>
      <c r="I30" s="3"/>
      <c r="J30" s="3"/>
      <c r="K30" s="3"/>
      <c r="L30" s="27">
        <f t="shared" si="4"/>
        <v>0</v>
      </c>
    </row>
    <row r="31" spans="1:12" x14ac:dyDescent="0.25">
      <c r="A31" s="22" t="s">
        <v>6</v>
      </c>
      <c r="B31" s="19"/>
      <c r="C31" s="9">
        <f t="shared" ref="C31:L31" si="5">SUM(C29:C30)</f>
        <v>0</v>
      </c>
      <c r="D31" s="9">
        <v>0</v>
      </c>
      <c r="E31" s="9">
        <v>0</v>
      </c>
      <c r="F31" s="9">
        <f t="shared" si="5"/>
        <v>0</v>
      </c>
      <c r="G31" s="9">
        <f t="shared" si="5"/>
        <v>0</v>
      </c>
      <c r="H31" s="9">
        <f t="shared" si="5"/>
        <v>0</v>
      </c>
      <c r="I31" s="9">
        <f t="shared" si="5"/>
        <v>0</v>
      </c>
      <c r="J31" s="9">
        <f t="shared" si="5"/>
        <v>0</v>
      </c>
      <c r="K31" s="9">
        <f t="shared" si="5"/>
        <v>0</v>
      </c>
      <c r="L31" s="30">
        <f t="shared" si="5"/>
        <v>0</v>
      </c>
    </row>
    <row r="32" spans="1:12" x14ac:dyDescent="0.25">
      <c r="A32" s="38" t="s">
        <v>31</v>
      </c>
      <c r="B32" s="40"/>
      <c r="C32" s="39">
        <f>A7-C28+C31</f>
        <v>467674.85000000003</v>
      </c>
      <c r="D32" s="39">
        <f>C32-D28</f>
        <v>460525.97000000003</v>
      </c>
      <c r="E32" s="39">
        <f>D32-E28</f>
        <v>374831.2</v>
      </c>
      <c r="F32" s="39">
        <f>E32-F28</f>
        <v>352180.7</v>
      </c>
      <c r="G32" s="39">
        <v>352180.7</v>
      </c>
      <c r="H32" s="39">
        <v>352180.7</v>
      </c>
      <c r="I32" s="39">
        <v>352180.7</v>
      </c>
      <c r="J32" s="39">
        <v>352180.7</v>
      </c>
      <c r="K32" s="39">
        <f>J32-K28</f>
        <v>335356.53000000003</v>
      </c>
      <c r="L32" s="39"/>
    </row>
    <row r="33" spans="1:12" x14ac:dyDescent="0.25">
      <c r="A33" s="1"/>
      <c r="B33" s="1"/>
      <c r="C33" s="24">
        <v>43769</v>
      </c>
      <c r="D33" s="24">
        <v>43799</v>
      </c>
      <c r="E33" s="24">
        <v>43830</v>
      </c>
      <c r="F33" s="24">
        <v>43861</v>
      </c>
      <c r="G33" s="24">
        <v>43890</v>
      </c>
      <c r="H33" s="24">
        <v>43921</v>
      </c>
      <c r="I33" s="24">
        <v>43951</v>
      </c>
      <c r="J33" s="24">
        <v>43982</v>
      </c>
      <c r="K33" s="24">
        <v>44012</v>
      </c>
      <c r="L33" s="31"/>
    </row>
  </sheetData>
  <mergeCells count="4">
    <mergeCell ref="C5:K5"/>
    <mergeCell ref="A8:A12"/>
    <mergeCell ref="A14:A26"/>
    <mergeCell ref="A29:A30"/>
  </mergeCells>
  <pageMargins left="0.70866141732283472" right="0.70866141732283472" top="0.74803149606299213" bottom="0.74803149606299213" header="0.31496062992125984" footer="0.31496062992125984"/>
  <pageSetup paperSize="9" scale="77" orientation="landscape" horizont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ГАЗ</vt:lpstr>
      <vt:lpstr>ЭЛ-ВО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Comp_01</dc:creator>
  <cp:lastModifiedBy>Comp_01</cp:lastModifiedBy>
  <cp:lastPrinted>2020-02-26T14:05:16Z</cp:lastPrinted>
  <dcterms:created xsi:type="dcterms:W3CDTF">2019-11-26T18:36:38Z</dcterms:created>
  <dcterms:modified xsi:type="dcterms:W3CDTF">2020-07-07T21:26:04Z</dcterms:modified>
</cp:coreProperties>
</file>